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Javnenabavke\2023\Otvoreni postupci\vodovod rakitno veliki\"/>
    </mc:Choice>
  </mc:AlternateContent>
  <xr:revisionPtr revIDLastSave="0" documentId="8_{307D1A3A-4DDF-44E8-A138-0A6E0978FCD4}" xr6:coauthVersionLast="47" xr6:coauthVersionMax="47" xr10:uidLastSave="{00000000-0000-0000-0000-000000000000}"/>
  <bookViews>
    <workbookView xWindow="-120" yWindow="-120" windowWidth="29040" windowHeight="15840" xr2:uid="{00000000-000D-0000-FFFF-FFFF00000000}"/>
  </bookViews>
  <sheets>
    <sheet name="List1" sheetId="1" r:id="rId1"/>
    <sheet name="List2" sheetId="2" r:id="rId2"/>
    <sheet name="List3" sheetId="3" r:id="rId3"/>
  </sheets>
  <definedNames>
    <definedName name="_xlnm.Print_Area" localSheetId="0">List1!$A$1:$F$151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0" i="1" l="1"/>
  <c r="F119" i="1"/>
  <c r="F118" i="1"/>
  <c r="F117" i="1"/>
  <c r="F116" i="1"/>
  <c r="F115" i="1"/>
  <c r="F114" i="1"/>
  <c r="F113" i="1"/>
  <c r="F112" i="1"/>
  <c r="F110" i="1"/>
  <c r="F109" i="1"/>
  <c r="F107" i="1"/>
  <c r="F106" i="1"/>
  <c r="F105" i="1"/>
  <c r="F104" i="1"/>
  <c r="F102" i="1"/>
  <c r="F100" i="1"/>
  <c r="F99" i="1"/>
  <c r="F97" i="1"/>
  <c r="F96" i="1"/>
  <c r="F95" i="1"/>
  <c r="F94" i="1"/>
  <c r="F93" i="1"/>
  <c r="F91" i="1"/>
  <c r="F90" i="1"/>
  <c r="F89" i="1"/>
  <c r="F86" i="1"/>
  <c r="F85" i="1"/>
  <c r="F84" i="1"/>
  <c r="F83" i="1"/>
  <c r="F82" i="1"/>
  <c r="F80" i="1"/>
  <c r="F78" i="1"/>
  <c r="F69" i="1"/>
  <c r="F71" i="1"/>
  <c r="F65" i="1"/>
  <c r="F122" i="1" l="1"/>
  <c r="F123" i="1"/>
  <c r="F136" i="1"/>
  <c r="F127" i="1"/>
  <c r="F125" i="1"/>
  <c r="F73" i="1"/>
  <c r="F61" i="1"/>
  <c r="F59" i="1"/>
  <c r="F57" i="1"/>
  <c r="F55" i="1"/>
  <c r="F53" i="1"/>
  <c r="F51" i="1"/>
  <c r="F49" i="1"/>
  <c r="F45" i="1"/>
  <c r="F44" i="1"/>
  <c r="F42" i="1"/>
  <c r="F40" i="1"/>
  <c r="F38" i="1"/>
  <c r="F37" i="1"/>
  <c r="F34" i="1"/>
  <c r="F32" i="1"/>
  <c r="F29" i="1"/>
  <c r="F27" i="1"/>
  <c r="F26" i="1"/>
  <c r="F21" i="1"/>
  <c r="F20" i="1"/>
  <c r="F14" i="1"/>
  <c r="F12" i="1"/>
  <c r="F10" i="1"/>
  <c r="F8" i="1"/>
  <c r="F6" i="1"/>
  <c r="F4" i="1"/>
  <c r="F66" i="1" l="1"/>
  <c r="F145" i="1" s="1"/>
  <c r="F74" i="1" l="1"/>
  <c r="F146" i="1" s="1"/>
  <c r="F128" i="1"/>
  <c r="F147" i="1" s="1"/>
  <c r="F62" i="1"/>
  <c r="F144" i="1" s="1"/>
  <c r="F137" i="1"/>
  <c r="F148" i="1" s="1"/>
  <c r="F46" i="1" l="1"/>
  <c r="F143" i="1" s="1"/>
  <c r="F15" i="1"/>
  <c r="F142" i="1" s="1"/>
  <c r="F149" i="1" l="1"/>
  <c r="F150" i="1" s="1"/>
  <c r="F151" i="1" s="1"/>
</calcChain>
</file>

<file path=xl/sharedStrings.xml><?xml version="1.0" encoding="utf-8"?>
<sst xmlns="http://schemas.openxmlformats.org/spreadsheetml/2006/main" count="276" uniqueCount="154">
  <si>
    <t>R.B.</t>
  </si>
  <si>
    <t>NAZIV I OPIS RADOVA</t>
  </si>
  <si>
    <t>Jed. mjera</t>
  </si>
  <si>
    <t>Količina</t>
  </si>
  <si>
    <t>Jedinič. cijena</t>
  </si>
  <si>
    <t>Ukupna cijena      (KM)</t>
  </si>
  <si>
    <t>I</t>
  </si>
  <si>
    <t>PRIPREMNI RADOVI</t>
  </si>
  <si>
    <t>1.</t>
  </si>
  <si>
    <t>m'</t>
  </si>
  <si>
    <t>UKUPNO PRIPREMNI  RADOVI:</t>
  </si>
  <si>
    <t>ukupno:</t>
  </si>
  <si>
    <t>2.</t>
  </si>
  <si>
    <t>3.</t>
  </si>
  <si>
    <t xml:space="preserve"> </t>
  </si>
  <si>
    <t>II.</t>
  </si>
  <si>
    <t>ZEMLJANI RADOVI</t>
  </si>
  <si>
    <r>
      <t>m</t>
    </r>
    <r>
      <rPr>
        <vertAlign val="superscript"/>
        <sz val="12"/>
        <rFont val="Times New Roman"/>
        <family val="1"/>
        <charset val="238"/>
      </rPr>
      <t>3</t>
    </r>
  </si>
  <si>
    <r>
      <t>m</t>
    </r>
    <r>
      <rPr>
        <vertAlign val="superscript"/>
        <sz val="11"/>
        <rFont val="Times New Roman"/>
        <family val="1"/>
        <charset val="238"/>
      </rPr>
      <t>2</t>
    </r>
  </si>
  <si>
    <r>
      <t>m</t>
    </r>
    <r>
      <rPr>
        <vertAlign val="superscript"/>
        <sz val="11"/>
        <rFont val="Times New Roman"/>
        <family val="1"/>
        <charset val="238"/>
      </rPr>
      <t>3</t>
    </r>
  </si>
  <si>
    <t>4.</t>
  </si>
  <si>
    <t>5.</t>
  </si>
  <si>
    <t>6.</t>
  </si>
  <si>
    <t>7.</t>
  </si>
  <si>
    <t>8.</t>
  </si>
  <si>
    <t>UKUPNO ZEMLJANI RADOVI:</t>
  </si>
  <si>
    <t>III.</t>
  </si>
  <si>
    <t>BETONSKI RADOVI</t>
  </si>
  <si>
    <t>kg</t>
  </si>
  <si>
    <t>kom.</t>
  </si>
  <si>
    <t>UKUPNO BETONSKI RADOVI:</t>
  </si>
  <si>
    <t>IV.</t>
  </si>
  <si>
    <t>Nabavka, transport i ugradnja u rov obilježavajućih PVC upozoravajućih traka.</t>
  </si>
  <si>
    <t>VI.</t>
  </si>
  <si>
    <t xml:space="preserve">ZAVRŠNI RADOVI </t>
  </si>
  <si>
    <t>UKUPNO ZAVRŠNI RADOVI:</t>
  </si>
  <si>
    <t>Rekapitulacija:</t>
  </si>
  <si>
    <t xml:space="preserve">Opis </t>
  </si>
  <si>
    <t xml:space="preserve">Ukupno (KM) </t>
  </si>
  <si>
    <t>PRIPREMNI  RADOVI</t>
  </si>
  <si>
    <t>V.</t>
  </si>
  <si>
    <t>SVEUKUPNO:</t>
  </si>
  <si>
    <t>I.</t>
  </si>
  <si>
    <t>plava PVC traka (natpis vodovod)</t>
  </si>
  <si>
    <t>Iskolčenje trase i objekata obuhvaća sva geodetska mjerenja kojima se podaci sa projekta prenose na teren, osiguranje osi trase, obnavljanje i održavanje iskolčenih oznaka na terenu za sve vrijeme građenja odnosno do predaje radova investitoru. Opseg toga rada mora u svemu zadovoljavati potrebe gradnje, kontrole radova i obračuna. Obračun radova se vrši po m iskolčene trase u skladu sa projektom.</t>
  </si>
  <si>
    <r>
      <t>Strojni iskop rova za polaganje vodovodne cijevi u tlu III., IV.; V. i VI. kategorije. Rad obuhvaća strojni iskop bagerom sa odlaganjem duž rova na udaljenost od 1 m od ivice rova. Nakon zatrpavanja rova na dijelu gdje trasa prolazi nasipom višak materijala isplanirati po pokosu nasipa cca 25% od ukupnog iskopa, a ostali dio odvesti na lokalnu deponiju. Iskop po mogućnosti sa pravilnim odsijecanjem bočnih strana i dna. Obračun radova se vrši po m</t>
    </r>
    <r>
      <rPr>
        <vertAlign val="superscript"/>
        <sz val="11"/>
        <color theme="1"/>
        <rFont val="Times New Roman"/>
        <family val="1"/>
        <charset val="238"/>
      </rPr>
      <t>3</t>
    </r>
    <r>
      <rPr>
        <sz val="11"/>
        <color theme="1"/>
        <rFont val="Times New Roman"/>
        <family val="1"/>
        <charset val="238"/>
      </rPr>
      <t xml:space="preserve"> iskopanog materijala u sraslom stanju prema iskazu masa (prilog listing).</t>
    </r>
  </si>
  <si>
    <t>ukupno III, IV (40%):</t>
  </si>
  <si>
    <t>ukupno V, VI (60%):</t>
  </si>
  <si>
    <t>DN 80</t>
  </si>
  <si>
    <t>DN 200</t>
  </si>
  <si>
    <t>Pranje, dezinfekcija i ispiranje cjevovoda. Rad obuhvaća dopremu potrebne količine vode i sredstava za dezinfekciju, te ručno sipiranje cjevovoda. Obračun radova se vrši po m' ispranog i dezinficiranog cjevovoda.</t>
  </si>
  <si>
    <t>Strojno sječenje asfaltne i betonske kolovozne konstrukcije (cjevovod je u punom profilu položen u prometnicu). Obračun po m' sječenja (obostrano sječenje).</t>
  </si>
  <si>
    <t>Strojno sječenje oštećenog dijela asfaltne ili betonske kolovozne konstrukcije (cjevovod položen u bankini ili iznad gornje ivice pokosa), prema procjeni na 25% dužine trase. Obračun po m' sječenja (jednostrano).</t>
  </si>
  <si>
    <t>Demontaža metalne putne ograde te ponovna montaža iste. Rad obuhvaća demontažu putne ograde, privremeno uskladištenje i ponovnu montažu. U cijenu uključiti i beton za sidrenje ograde.</t>
  </si>
  <si>
    <t>Demontaža prometnih znakova i ponovna montaža po završetku zemljanih radova. Rad obuhvaća demontažu prometnih znakova, privremeno uskladištenje i ponovno vraćanje na prvobitno mjesto. U cijenu uključiti beton za sidrenje znakova.</t>
  </si>
  <si>
    <t>kom</t>
  </si>
  <si>
    <t>Napomena:
Potencijalnom ponuđaču se sugerira na pozornost kod izvođenja radova jer trasa je položena duž prometnica, na jednom dijelu trase na udaljenosti 0,4-0,8 m položen je optički kabel. U jedinični cijenu iskopa uključiti postavljanje privremene horizontalne i vertikalne prometne signalizacije</t>
  </si>
  <si>
    <t>Ručno dokopavanje oko postojećih podzemnih instalacija (optički kabel, telefonski kabel i sl.) paralelno ili okomito vođenih duž trase cjevovoda. U cijenu uključiti i potrebnu drvenu građu za privremeno pridržavanje instalacija kod iskopa i montaže cjevovoda, sve do ponovnog zatrpavanja.</t>
  </si>
  <si>
    <t>paušal</t>
  </si>
  <si>
    <t>ukupno III, IV (50%):</t>
  </si>
  <si>
    <t>ukupno V, VI (50%):</t>
  </si>
  <si>
    <r>
      <t>Izrada pješčane posteljice ispod dna cijevi u sloju od d=10 cm (krečnjačkog podrijetla), Rad obuhvaća dobavu materijala, te ručno ubacivanje, razastiranje i planiranje točno prema niveleti uzdužnog profila. Obračun radova se vrši po m</t>
    </r>
    <r>
      <rPr>
        <vertAlign val="superscript"/>
        <sz val="11"/>
        <rFont val="Times New Roman"/>
        <family val="1"/>
        <charset val="238"/>
      </rPr>
      <t xml:space="preserve">3 </t>
    </r>
    <r>
      <rPr>
        <sz val="11"/>
        <rFont val="Times New Roman"/>
        <family val="1"/>
        <charset val="238"/>
      </rPr>
      <t>ugrađenog pijeska.</t>
    </r>
  </si>
  <si>
    <r>
      <t>Nabavka i transport materijala, te zatrpavanje rova nakon montaže cjevovoda i izvršene probe na pritisak sa pijeskom  (krečnjačkog podrijetla) do visine  od 30 cm iznad tjemena cijevi, sa nabijanjem u slojevima do potrebne zbijenosti. Obračun radova se vrši po m</t>
    </r>
    <r>
      <rPr>
        <vertAlign val="superscript"/>
        <sz val="11"/>
        <rFont val="Times New Roman"/>
        <family val="1"/>
        <charset val="238"/>
      </rPr>
      <t>3</t>
    </r>
    <r>
      <rPr>
        <sz val="11"/>
        <rFont val="Times New Roman"/>
        <family val="1"/>
        <charset val="238"/>
      </rPr>
      <t xml:space="preserve"> ugrađenog pijeska. </t>
    </r>
  </si>
  <si>
    <t xml:space="preserve">Zatrpavanje ostalog dijela rova po dionicama. </t>
  </si>
  <si>
    <t>7.1.</t>
  </si>
  <si>
    <t>a) za prvi sloj veličine zrna 8 cm</t>
  </si>
  <si>
    <t>b) za drugi sloj max. Veličine zrna 4 cm</t>
  </si>
  <si>
    <t>7.2.</t>
  </si>
  <si>
    <t xml:space="preserve">Zatrpavanje ostalog dijela rova sitnijim materijalom iz iskopa. Pri vrhu upotrijebiti materijal krupnoće do 12 cm. Rad obuhvaća ubacivanje i planiranje materijala sa strojnim nabijanjem vibronabijačima. Obračun radova se vrši po m3 ugrađenog materijala prosječne visine 0,78 m. </t>
  </si>
  <si>
    <t>7.3..</t>
  </si>
  <si>
    <r>
      <t>Izrada glave muljnog ispusta od betona MB30. Pokrovna ploča je armirana. Rad obuhvaća dobavu i strojnu ugradnju u dno, zidove i pokrovnu ploču betona pervibratorom. Obračun radova se vrši po m</t>
    </r>
    <r>
      <rPr>
        <vertAlign val="superscript"/>
        <sz val="11"/>
        <rFont val="Times New Roman"/>
        <family val="1"/>
        <charset val="238"/>
      </rPr>
      <t xml:space="preserve">3 </t>
    </r>
    <r>
      <rPr>
        <sz val="11"/>
        <rFont val="Times New Roman"/>
        <family val="1"/>
        <charset val="238"/>
      </rPr>
      <t>ugrađenog betona, uključivo oplata.</t>
    </r>
  </si>
  <si>
    <t>Zatrpavanje rova oko izgrađenih objekata materijalom iz iskopa max. veličine zrna do 12 cm. Rad obuhvaća ubacivanje i planiranje materijala sa strojnim nabijanjem vibronabijačima. Obračun radova se vrši po m3 ugrađenog materijala.</t>
  </si>
  <si>
    <r>
      <t>Prijevoz viška materijala iz iskopa motornim vozilom od mjesta iskopa do stalne deponije koju odredi nadzorni organ, a na udaljenosti do 5 km. Investitor ili nadzorni organ mogu dati nalog izvođaču da se višak materijala isplanira na dionicama van prometnica. Rad obuhvaća strojni utovar, odvoz, te istovar sa planiranjem viška materijala. Obračun radova se vrši po m</t>
    </r>
    <r>
      <rPr>
        <vertAlign val="superscript"/>
        <sz val="11"/>
        <rFont val="Times New Roman"/>
        <family val="1"/>
        <charset val="238"/>
      </rPr>
      <t>3</t>
    </r>
    <r>
      <rPr>
        <sz val="11"/>
        <rFont val="Times New Roman"/>
        <family val="1"/>
        <charset val="238"/>
      </rPr>
      <t xml:space="preserve"> prevezenog materijala u rastresitom stanju. Koeficijent rastresitosti K=1,3 .
</t>
    </r>
  </si>
  <si>
    <t xml:space="preserve">Izrada armirano betonskih okana od vodonepropusnog betona marke MB30. Rad obuhvaća dobavu i strojnu ugradnju u podne ploče d=15 cm, zidova d=20 cm i ploče d=15 cm betonom previbratorom. Obračun radova se vrši po m3 ugrađenog betona , uključivo oplata. </t>
  </si>
  <si>
    <t>Betoniranje betonskih podložnih blokova ispod fazonskih komada i vodovodnih armatura betonom MB20 uključivo oplata. Rad obuhvaća dobavu betona i strojnu ugradnju previbratorom. Obračun radova se vrši po m3 ugrađenog betona, uključivo oplata.</t>
  </si>
  <si>
    <t>Izrada betonske zaštite betonom MB20 oko vodovodne cijevi na dijelu križanja sa propustom u dužini 2,00 m. Rad obuhvaća dobavu betona i strojnu ugradnju previbratorom. Obračun se vrši po m3 ugrađenog betona.</t>
  </si>
  <si>
    <r>
      <t>Izrada betonske zaštite betonom MB20 oko vodovodne cijevi na dijelu trase oko mostova i pločastih propusta. Pokrovna ploča je armirana. Rad obuhvaća dobavu betona i strojnu ugradnju pervibratorom. Obračun radova se vrši po m</t>
    </r>
    <r>
      <rPr>
        <vertAlign val="superscript"/>
        <sz val="11"/>
        <rFont val="Times New Roman"/>
        <family val="1"/>
        <charset val="238"/>
      </rPr>
      <t xml:space="preserve">3 </t>
    </r>
    <r>
      <rPr>
        <sz val="11"/>
        <rFont val="Times New Roman"/>
        <family val="1"/>
        <charset val="238"/>
      </rPr>
      <t>ugrađenog betona.</t>
    </r>
  </si>
  <si>
    <t>Izrada i ugradnja armaturnog željeza u zidove, dno pokrovne ploče okana (muljni ispusti, zračni ventili, čvorovi) uključujui i penjalice. Rad obuhvaća dobavu, sječenje, čišćenje i savijanje armature, kao i dopremu i ugradnju i povezivanje paljenom žicom 1,5 mm,; postavljanje podmetača između armature i oplate. Obračun radova se vrši po kg ugrađene armature.</t>
  </si>
  <si>
    <t xml:space="preserve">Izrada i ugradnja armaturnog željeza u pokrovnu poču glave muljnog ispusta. Sve kao u stavci 6.
</t>
  </si>
  <si>
    <t>VII.</t>
  </si>
  <si>
    <t>TESARSKI RADOVI</t>
  </si>
  <si>
    <t>Nakon završnih radova na cjevovodu potrebno je dovesti u prvobitno stanje lokacije sa objektima na trasi koji su narušeni izgradnjom cjevovoda (čišćenje građevinskog otpada).</t>
  </si>
  <si>
    <t>Izrada asfaltne kolovozne konstrukcije. Rad obuhvaća sve potrebne radnje za dovođenje kolovoza u prvobitno stanje. Obračun se vrši po m2 obrađene površine.</t>
  </si>
  <si>
    <t>-habajući sloj 5 cm</t>
  </si>
  <si>
    <t>-bito šljunak 8 cm</t>
  </si>
  <si>
    <t>m2</t>
  </si>
  <si>
    <t>Geodetsko snimanje izvedenog stanja cjevovoda i objekata i izrada elaborata izvedenog stanja za potrebe katastra podzemnih instalacija. Radove provesti tijekom izgradnje.Obračun po m' snimljene trase.</t>
  </si>
  <si>
    <t>UKUPNO TESARSKI RADOVI:</t>
  </si>
  <si>
    <t>Izrada razupore iskopanih rovova (po potrebi uz odobrenje nadzorne službe). Rad obuhvaća dobavu materijala, montažu i demontažu razupore od drvene građe i dasaka visine 25 cm. Obračun radova se vrši po m' izrađene razupore uz prometnice.</t>
  </si>
  <si>
    <t>ZIDARSKI RADOVI</t>
  </si>
  <si>
    <t>UKUPNO ZIDARSKI RADOVI:</t>
  </si>
  <si>
    <r>
      <t xml:space="preserve">Dobava i postava zaštitnih rešetki </t>
    </r>
    <r>
      <rPr>
        <sz val="11"/>
        <color theme="1"/>
        <rFont val="Symbol"/>
        <family val="1"/>
        <charset val="2"/>
      </rPr>
      <t>Æ</t>
    </r>
    <r>
      <rPr>
        <sz val="11"/>
        <color theme="1"/>
        <rFont val="Arial"/>
        <family val="2"/>
        <charset val="238"/>
      </rPr>
      <t xml:space="preserve"> </t>
    </r>
    <r>
      <rPr>
        <sz val="11"/>
        <color theme="1"/>
        <rFont val="Times New Roman"/>
        <family val="1"/>
        <charset val="238"/>
      </rPr>
      <t>10 mm sa okvirom od plosnog čelika debljine 50 mm na objektima muljnih ispusta. Rad obuhvaća dobavu i postavu rešetki sa okvirom za svijetli otvor 60*80 cm, muljnih ispusta kao i zaštite od korozije. Obračun radova se vrši po komadu ugrađene rešetke (sve prema detalju).</t>
    </r>
  </si>
  <si>
    <t>VODOVODNI RADOVI</t>
  </si>
  <si>
    <t>UKUPNO VODOVODNI RADOVI:</t>
  </si>
  <si>
    <t>Nabavka, transport, raznošenje duž rova, spuštanje u rov, i montaža PEHD cjevovoda PE 100, SDR 17, NP 10 bara. Obračun po m' ugrađene cijevi.</t>
  </si>
  <si>
    <t>isporuka cijevi u palicama pa 12 m                      DN 225 PN10 bara</t>
  </si>
  <si>
    <t>PEHD DN 225</t>
  </si>
  <si>
    <t>isporuka cijevi u kolutu po 200 m                      DN 63 PN10 bara</t>
  </si>
  <si>
    <t>PEHD DN 63</t>
  </si>
  <si>
    <t>Nabavka, transport, raznošenje i ugradnja PEHD fazonskih komada na cjevovodu i oknima SDR 17 NP 10 bara.</t>
  </si>
  <si>
    <t>elektro spojnica D 225</t>
  </si>
  <si>
    <t>elektro spojnica D 63</t>
  </si>
  <si>
    <t>tuljak D 225</t>
  </si>
  <si>
    <t>Nabavka, transport, montaža, GGG fazonskih komada NP 10 bar. Obračun po komadu ugrađenog fazonskog komada.</t>
  </si>
  <si>
    <t>Nabavka, transport, raznošenje duž rova, spuštanje u rov i montaža vodovodnih armatura NP 10 bara. Obračun radova se vrši po komadu ugrađene armature.</t>
  </si>
  <si>
    <t>Otcjepni komad s prirubnicom:</t>
  </si>
  <si>
    <t>T DN 200/125</t>
  </si>
  <si>
    <t>T DN 200/80</t>
  </si>
  <si>
    <t>Spojni komad s prirubnicom:</t>
  </si>
  <si>
    <t>FFG DN 200/800</t>
  </si>
  <si>
    <t>FFG DN 125/1000</t>
  </si>
  <si>
    <t>FFG DN 125/600</t>
  </si>
  <si>
    <t>Lučni komad s prirubnicom:</t>
  </si>
  <si>
    <t>N DN 125</t>
  </si>
  <si>
    <t>Q DN 125</t>
  </si>
  <si>
    <t>Eliptični zasun EV DN 200</t>
  </si>
  <si>
    <t>Eliptični zasun EV DN 125</t>
  </si>
  <si>
    <t>Eliptični zasun EV DN 80</t>
  </si>
  <si>
    <t>Odzračni ventil s dvije kugle i cen. ventilom  DN 80</t>
  </si>
  <si>
    <t>Montažno demontažni komad MDK-A DN 200</t>
  </si>
  <si>
    <t>Žablja zaklopka DN 125</t>
  </si>
  <si>
    <t>Slobodna prirubnica DN 200</t>
  </si>
  <si>
    <t>EPDM brtve PN 10 bar</t>
  </si>
  <si>
    <t>DN 125</t>
  </si>
  <si>
    <t>Spojna sredstva (vijci s maticama)</t>
  </si>
  <si>
    <t>M 20/80</t>
  </si>
  <si>
    <t>M 16/70</t>
  </si>
  <si>
    <t>štitnik iznad optičkog kabela (žute boje)</t>
  </si>
  <si>
    <t>Izrada tlačne probe na cjevovodu. Rad obuhavća dopremu potrebne količine vode i odgovarajućeg aparata za podizanje ispitnog tlaka. Obračun radova se vrši po m' ispitanog cjevovoda (dionice u dužini do 500 m).</t>
  </si>
  <si>
    <t>PEHD D 225</t>
  </si>
  <si>
    <t>UKUPNO:</t>
  </si>
  <si>
    <t>PDV:</t>
  </si>
  <si>
    <r>
      <t>Planiranje dna rova za polaganje vodovodnih cijevi. Rad obuhvaća ručno otesavanje i planiranje dna raova na određene kote prema uzdužnom profilu sa odbacivanjem suvišnog materijala iz rova. Radove izvesti sa tačnošću ± 1 cm.Obračun radova se vrši po m</t>
    </r>
    <r>
      <rPr>
        <vertAlign val="superscript"/>
        <sz val="11"/>
        <rFont val="Times New Roman"/>
        <family val="1"/>
        <charset val="238"/>
      </rPr>
      <t xml:space="preserve">2 </t>
    </r>
    <r>
      <rPr>
        <sz val="11"/>
        <rFont val="Times New Roman"/>
        <family val="1"/>
        <charset val="238"/>
      </rPr>
      <t xml:space="preserve">isplaniranog dna rova. </t>
    </r>
  </si>
  <si>
    <r>
      <t>Dokopavanje za proširenje i produbljenje rova na mjestima predviđenim za izgradnju okana, glava muljnih ispusta sa vertikalnim i horizontalnim lomom u tlu III,IV,V i VI kategorije. Rad obuhvaća strojni iskop zemlje  sa pravilnim odsjecanjem bočnih strana i dna te utovar u motorno vozilo i odvoz na deponiju udaljenu do 5 km, te istovar iskopanog materijala.Obračun radova se vrši po m</t>
    </r>
    <r>
      <rPr>
        <vertAlign val="superscript"/>
        <sz val="11"/>
        <rFont val="Times New Roman"/>
        <family val="1"/>
        <charset val="238"/>
      </rPr>
      <t>3</t>
    </r>
    <r>
      <rPr>
        <sz val="11"/>
        <rFont val="Times New Roman"/>
        <family val="1"/>
        <charset val="238"/>
      </rPr>
      <t>.</t>
    </r>
  </si>
  <si>
    <t>Isplanirano uz prometnicu 50%</t>
  </si>
  <si>
    <t>Odvezeno na deponij 50%:</t>
  </si>
  <si>
    <t>elektro spojnica D 110</t>
  </si>
  <si>
    <t>tuljak D 110</t>
  </si>
  <si>
    <t>FFG DN 100/800</t>
  </si>
  <si>
    <t>Reducir komad s prirubnicom:</t>
  </si>
  <si>
    <t>DN 100</t>
  </si>
  <si>
    <t>Dobava i postava kanalskih željeznih poklopaca sa četvrtastim okvirom 700*700 mm, nosivosti 25 Mp. Rad obuhvaća nabavku postavu ljevano željeznih poklopaca sa ugradnjom okvira u pokrovnu ploču. Obračun radova se vrši po komadu ugrađene rešetke (sve prema detalju).</t>
  </si>
  <si>
    <t>Slobodna prirubnica DN 100</t>
  </si>
  <si>
    <r>
      <t>Strojno razbijanje asfaltne konstrukcije sa utovarom i prijevozom do 5 km. Rad obuhvaća strojno razbijanje asfaltne konstrukcije, utovar i prijevoz do 5 km. obračun radova se vrši po m</t>
    </r>
    <r>
      <rPr>
        <vertAlign val="superscript"/>
        <sz val="11"/>
        <rFont val="Times New Roman"/>
        <family val="1"/>
        <charset val="238"/>
      </rPr>
      <t xml:space="preserve">2 </t>
    </r>
    <r>
      <rPr>
        <sz val="11"/>
        <rFont val="Times New Roman"/>
        <family val="1"/>
        <charset val="238"/>
      </rPr>
      <t>strojno razbijene asfaltne konstrukcije. Cjevovod u punom profilu u prometnici 150*1,8=270 m</t>
    </r>
    <r>
      <rPr>
        <vertAlign val="superscript"/>
        <sz val="11"/>
        <rFont val="Times New Roman"/>
        <family val="1"/>
        <charset val="238"/>
      </rPr>
      <t>2</t>
    </r>
    <r>
      <rPr>
        <sz val="11"/>
        <rFont val="Times New Roman"/>
        <family val="1"/>
        <charset val="238"/>
      </rPr>
      <t xml:space="preserve"> Cjevovod van prometnice (oštećen dio prometnice) 880*0,5= 440 m</t>
    </r>
    <r>
      <rPr>
        <vertAlign val="superscript"/>
        <sz val="11"/>
        <rFont val="Times New Roman"/>
        <family val="1"/>
        <charset val="238"/>
      </rPr>
      <t>2</t>
    </r>
    <r>
      <rPr>
        <sz val="11"/>
        <rFont val="Times New Roman"/>
        <family val="1"/>
        <charset val="238"/>
      </rPr>
      <t>.</t>
    </r>
  </si>
  <si>
    <t>?</t>
  </si>
  <si>
    <r>
      <t xml:space="preserve">Paralelno vođenje trase u dužini cca </t>
    </r>
    <r>
      <rPr>
        <sz val="11"/>
        <color rgb="FFFF0000"/>
        <rFont val="Times New Roman"/>
        <family val="1"/>
        <charset val="238"/>
      </rPr>
      <t>150?</t>
    </r>
    <r>
      <rPr>
        <sz val="11"/>
        <rFont val="Times New Roman"/>
        <family val="1"/>
        <charset val="238"/>
      </rPr>
      <t xml:space="preserve"> m</t>
    </r>
  </si>
  <si>
    <r>
      <t xml:space="preserve">-križanje sa instalacijama </t>
    </r>
    <r>
      <rPr>
        <sz val="11"/>
        <color rgb="FFFF0000"/>
        <rFont val="Times New Roman"/>
        <family val="1"/>
        <charset val="238"/>
      </rPr>
      <t xml:space="preserve">10 </t>
    </r>
    <r>
      <rPr>
        <sz val="11"/>
        <rFont val="Times New Roman"/>
        <family val="1"/>
        <charset val="238"/>
      </rPr>
      <t>lokaliteta Napomena: Prije početka radova investitor, izvođač radova i korisnici podzemnih instalacija dužni su utvrditi (indetificirati) instalacije.</t>
    </r>
  </si>
  <si>
    <t>0,3*0,3*0,3*24=</t>
  </si>
  <si>
    <t>2*0,8*1*20=</t>
  </si>
  <si>
    <t>T DN 200/200</t>
  </si>
  <si>
    <t>FFG DN 125/800</t>
  </si>
  <si>
    <t>FFR 200/100</t>
  </si>
  <si>
    <t>Eliptični zasun EV DN 100</t>
  </si>
  <si>
    <r>
      <t>Dionica koja prolazi ispod asfaltnog kolovoza potrebno je nasuti za prvi sloj iznad pijeska šljunkom veličine zrna 8 cm (koristiti materijal iz iskopa uz suglasnost nadzornog organa). Za drugi sloj, tamponski ispod asfaltnog kolovoza potreban je šljunak max. veličine zrna 4 cm i debljine sloja 30 cm. Rad obuhvaća dobavu materijala (uz suglasnost nadzornog organa), odvoz do mjesta ugradnje, ručno ubacivanje, razastiranje, planiranje uz zbijanje prvog sloja do stišljivosti materijala 500 N/cm</t>
    </r>
    <r>
      <rPr>
        <vertAlign val="superscript"/>
        <sz val="11"/>
        <rFont val="Times New Roman"/>
        <family val="1"/>
        <charset val="238"/>
      </rPr>
      <t xml:space="preserve">2 </t>
    </r>
    <r>
      <rPr>
        <sz val="11"/>
        <rFont val="Times New Roman"/>
        <family val="1"/>
        <charset val="238"/>
      </rPr>
      <t>. Drugi sloj zbijanjem valjkom dovesti do stišljivosti 700 N/cm</t>
    </r>
    <r>
      <rPr>
        <vertAlign val="superscript"/>
        <sz val="11"/>
        <rFont val="Times New Roman"/>
        <family val="1"/>
        <charset val="238"/>
      </rPr>
      <t>2</t>
    </r>
    <r>
      <rPr>
        <sz val="11"/>
        <rFont val="Times New Roman"/>
        <family val="1"/>
        <charset val="238"/>
      </rPr>
      <t>. obračun radova se vrši po m</t>
    </r>
    <r>
      <rPr>
        <vertAlign val="superscript"/>
        <sz val="11"/>
        <rFont val="Times New Roman"/>
        <family val="1"/>
        <charset val="238"/>
      </rPr>
      <t>3</t>
    </r>
    <r>
      <rPr>
        <sz val="11"/>
        <rFont val="Times New Roman"/>
        <family val="1"/>
        <charset val="238"/>
      </rPr>
      <t xml:space="preserve"> ugrađenog pijeska.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</si>
</sst>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k_n"/>
  </numFmts>
  <fonts count="20" x14ac:knownFonts="1">
    <font>
      <sz val="11"/>
      <color theme="1"/>
      <name val="Calibri"/>
      <family val="2"/>
      <charset val="238"/>
      <scheme val="minor"/>
    </font>
    <font>
      <b/>
      <sz val="11"/>
      <name val="Times New Roman"/>
      <family val="1"/>
      <charset val="238"/>
    </font>
    <font>
      <b/>
      <sz val="12"/>
      <name val="Times New Roman"/>
      <family val="1"/>
      <charset val="238"/>
    </font>
    <font>
      <b/>
      <sz val="14"/>
      <name val="Times New Roman"/>
      <family val="1"/>
      <charset val="238"/>
    </font>
    <font>
      <sz val="11"/>
      <name val="Times New Roman"/>
      <family val="1"/>
      <charset val="238"/>
    </font>
    <font>
      <vertAlign val="superscript"/>
      <sz val="11"/>
      <name val="Times New Roman"/>
      <family val="1"/>
      <charset val="238"/>
    </font>
    <font>
      <sz val="11"/>
      <name val="Times New Roman"/>
      <family val="1"/>
    </font>
    <font>
      <sz val="12"/>
      <name val="Times New Roman"/>
      <family val="1"/>
    </font>
    <font>
      <vertAlign val="superscript"/>
      <sz val="12"/>
      <name val="Times New Roman"/>
      <family val="1"/>
      <charset val="238"/>
    </font>
    <font>
      <sz val="11"/>
      <color theme="1"/>
      <name val="Times New Roman"/>
      <family val="1"/>
      <charset val="238"/>
    </font>
    <font>
      <sz val="10"/>
      <name val="Times New Roman"/>
      <family val="1"/>
      <charset val="238"/>
    </font>
    <font>
      <sz val="11"/>
      <color indexed="10"/>
      <name val="Times New Roman"/>
      <family val="1"/>
      <charset val="238"/>
    </font>
    <font>
      <sz val="14"/>
      <name val="Arial"/>
      <family val="2"/>
      <charset val="238"/>
    </font>
    <font>
      <b/>
      <sz val="16"/>
      <name val="Times New Roman"/>
      <family val="1"/>
      <charset val="238"/>
    </font>
    <font>
      <b/>
      <sz val="18"/>
      <name val="Times New Roman"/>
      <family val="1"/>
      <charset val="238"/>
    </font>
    <font>
      <vertAlign val="superscript"/>
      <sz val="11"/>
      <color theme="1"/>
      <name val="Times New Roman"/>
      <family val="1"/>
      <charset val="238"/>
    </font>
    <font>
      <sz val="11"/>
      <color theme="1"/>
      <name val="Arial"/>
      <family val="2"/>
      <charset val="238"/>
    </font>
    <font>
      <sz val="11"/>
      <color theme="1"/>
      <name val="Symbol"/>
      <family val="1"/>
      <charset val="2"/>
    </font>
    <font>
      <b/>
      <i/>
      <sz val="11"/>
      <color theme="1"/>
      <name val="Calibri"/>
      <family val="2"/>
      <charset val="238"/>
      <scheme val="minor"/>
    </font>
    <font>
      <sz val="11"/>
      <color rgb="FFFF0000"/>
      <name val="Times New Roman"/>
      <family val="1"/>
      <charset val="238"/>
    </font>
  </fonts>
  <fills count="2">
    <fill>
      <patternFill patternType="none"/>
    </fill>
    <fill>
      <patternFill patternType="gray125"/>
    </fill>
  </fills>
  <borders count="39">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hair">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221">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7" xfId="0" applyFont="1" applyBorder="1" applyAlignment="1">
      <alignment horizontal="center" vertical="top" wrapText="1"/>
    </xf>
    <xf numFmtId="0" fontId="4" fillId="0" borderId="8" xfId="0" applyFont="1" applyBorder="1" applyAlignment="1">
      <alignment horizontal="center" wrapText="1"/>
    </xf>
    <xf numFmtId="0" fontId="4" fillId="0" borderId="8" xfId="0" applyFont="1" applyBorder="1" applyAlignment="1">
      <alignment vertical="top" wrapText="1"/>
    </xf>
    <xf numFmtId="0" fontId="4" fillId="0" borderId="11" xfId="0" applyFont="1" applyBorder="1" applyAlignment="1">
      <alignment horizontal="center" vertical="top" wrapText="1"/>
    </xf>
    <xf numFmtId="0" fontId="4" fillId="0" borderId="12" xfId="0" applyFont="1" applyBorder="1" applyAlignment="1">
      <alignment horizontal="right" vertical="top" wrapText="1"/>
    </xf>
    <xf numFmtId="0" fontId="4" fillId="0" borderId="12" xfId="0" applyFont="1" applyBorder="1" applyAlignment="1">
      <alignment horizontal="center" wrapText="1"/>
    </xf>
    <xf numFmtId="0" fontId="4" fillId="0" borderId="14" xfId="0" applyFont="1" applyBorder="1" applyAlignment="1">
      <alignment horizontal="center" vertical="top" wrapText="1"/>
    </xf>
    <xf numFmtId="0" fontId="4" fillId="0" borderId="15" xfId="0" applyFont="1" applyBorder="1" applyAlignment="1">
      <alignment horizontal="center" wrapText="1"/>
    </xf>
    <xf numFmtId="0" fontId="4" fillId="0" borderId="17" xfId="0" applyFont="1" applyBorder="1" applyAlignment="1">
      <alignment horizontal="center" vertical="top" wrapText="1"/>
    </xf>
    <xf numFmtId="0" fontId="4" fillId="0" borderId="18" xfId="0" applyFont="1" applyBorder="1" applyAlignment="1">
      <alignment horizontal="center" wrapText="1"/>
    </xf>
    <xf numFmtId="0" fontId="4" fillId="0" borderId="20" xfId="0" applyFont="1" applyBorder="1" applyAlignment="1">
      <alignment horizontal="center" vertical="top" wrapText="1"/>
    </xf>
    <xf numFmtId="0" fontId="4" fillId="0" borderId="21" xfId="0" applyFont="1" applyBorder="1" applyAlignment="1">
      <alignment vertical="top" wrapText="1"/>
    </xf>
    <xf numFmtId="0" fontId="4" fillId="0" borderId="21" xfId="0" applyFont="1" applyBorder="1" applyAlignment="1">
      <alignment horizontal="center" wrapText="1"/>
    </xf>
    <xf numFmtId="0" fontId="4" fillId="0" borderId="8" xfId="0" applyFont="1" applyBorder="1" applyAlignment="1">
      <alignment horizontal="left" vertical="top" wrapText="1"/>
    </xf>
    <xf numFmtId="0" fontId="4" fillId="0" borderId="8" xfId="0" applyFont="1" applyBorder="1" applyAlignment="1">
      <alignment horizontal="right" vertical="top" wrapText="1"/>
    </xf>
    <xf numFmtId="0" fontId="4" fillId="0" borderId="23" xfId="0" applyFont="1" applyBorder="1" applyAlignment="1">
      <alignment horizontal="center" vertical="top" wrapText="1"/>
    </xf>
    <xf numFmtId="0" fontId="4" fillId="0" borderId="24" xfId="0" applyFont="1" applyBorder="1" applyAlignment="1">
      <alignment horizontal="right" vertical="top" wrapText="1"/>
    </xf>
    <xf numFmtId="0" fontId="4" fillId="0" borderId="24" xfId="0" applyFont="1" applyBorder="1" applyAlignment="1">
      <alignment horizontal="center" wrapText="1"/>
    </xf>
    <xf numFmtId="0" fontId="4" fillId="0" borderId="21" xfId="0" applyFont="1" applyBorder="1" applyAlignment="1">
      <alignment horizontal="left" vertical="top" wrapText="1"/>
    </xf>
    <xf numFmtId="0" fontId="2" fillId="0" borderId="25" xfId="0" applyFont="1" applyBorder="1" applyAlignment="1">
      <alignment horizontal="center" vertical="center" wrapText="1"/>
    </xf>
    <xf numFmtId="0" fontId="7" fillId="0" borderId="12" xfId="0" applyFont="1" applyBorder="1" applyAlignment="1">
      <alignment horizontal="center" wrapText="1"/>
    </xf>
    <xf numFmtId="0" fontId="4" fillId="0" borderId="21" xfId="0" applyFont="1" applyBorder="1" applyAlignment="1">
      <alignment horizontal="justify" vertical="top" wrapText="1"/>
    </xf>
    <xf numFmtId="0" fontId="4" fillId="0" borderId="27" xfId="0" applyFont="1" applyBorder="1" applyAlignment="1">
      <alignment horizontal="center" vertical="top" wrapText="1"/>
    </xf>
    <xf numFmtId="0" fontId="4" fillId="0" borderId="28" xfId="0" applyFont="1" applyBorder="1" applyAlignment="1">
      <alignment horizontal="center" wrapText="1"/>
    </xf>
    <xf numFmtId="0" fontId="4" fillId="0" borderId="21" xfId="0" applyFont="1" applyBorder="1" applyAlignment="1">
      <alignment horizontal="center" vertical="top" wrapText="1"/>
    </xf>
    <xf numFmtId="0" fontId="4" fillId="0" borderId="12" xfId="0" applyFont="1" applyBorder="1" applyAlignment="1">
      <alignment horizontal="center" vertical="center" wrapText="1"/>
    </xf>
    <xf numFmtId="0" fontId="4" fillId="0" borderId="15" xfId="0" applyFont="1" applyBorder="1" applyAlignment="1">
      <alignment horizontal="justify" vertical="top" wrapText="1"/>
    </xf>
    <xf numFmtId="0" fontId="4" fillId="0" borderId="12" xfId="0" applyFont="1" applyBorder="1" applyAlignment="1">
      <alignment vertical="top" wrapText="1"/>
    </xf>
    <xf numFmtId="0" fontId="4" fillId="0" borderId="8" xfId="0" applyFont="1" applyBorder="1" applyAlignment="1">
      <alignment horizontal="center" vertical="top" wrapText="1"/>
    </xf>
    <xf numFmtId="0" fontId="9" fillId="0" borderId="7" xfId="0" applyFont="1" applyBorder="1"/>
    <xf numFmtId="0" fontId="4" fillId="0" borderId="8" xfId="0" applyFont="1" applyBorder="1" applyAlignment="1">
      <alignment horizontal="justify" vertical="top" wrapText="1"/>
    </xf>
    <xf numFmtId="0" fontId="2" fillId="0" borderId="5" xfId="0" applyFont="1" applyBorder="1" applyAlignment="1">
      <alignment horizontal="center" vertical="center" wrapText="1"/>
    </xf>
    <xf numFmtId="0" fontId="4" fillId="0" borderId="28" xfId="0" applyFont="1" applyBorder="1" applyAlignment="1">
      <alignment horizontal="left" vertical="top" wrapText="1"/>
    </xf>
    <xf numFmtId="0" fontId="11" fillId="0" borderId="7" xfId="0" applyFont="1" applyBorder="1" applyAlignment="1">
      <alignment horizontal="center" vertical="top" wrapText="1"/>
    </xf>
    <xf numFmtId="0" fontId="4" fillId="0" borderId="0" xfId="0" applyFont="1" applyAlignment="1">
      <alignment vertical="top" wrapText="1"/>
    </xf>
    <xf numFmtId="0" fontId="4" fillId="0" borderId="0" xfId="0" applyFont="1" applyAlignment="1">
      <alignment horizontal="center" wrapText="1"/>
    </xf>
    <xf numFmtId="4" fontId="4" fillId="0" borderId="0" xfId="0" applyNumberFormat="1" applyFont="1" applyAlignment="1">
      <alignment horizontal="center" wrapText="1"/>
    </xf>
    <xf numFmtId="2" fontId="4" fillId="0" borderId="0" xfId="0" applyNumberFormat="1" applyFont="1" applyAlignment="1">
      <alignment horizontal="center" vertical="top" wrapText="1"/>
    </xf>
    <xf numFmtId="0" fontId="1" fillId="0" borderId="4" xfId="0" applyFont="1" applyBorder="1" applyAlignment="1">
      <alignment horizontal="center" vertical="center" wrapText="1"/>
    </xf>
    <xf numFmtId="0" fontId="6" fillId="0" borderId="18" xfId="0" applyFont="1" applyBorder="1" applyAlignment="1">
      <alignment horizontal="justify" vertical="top" wrapText="1"/>
    </xf>
    <xf numFmtId="0" fontId="6" fillId="0" borderId="24" xfId="0" applyFont="1" applyBorder="1" applyAlignment="1">
      <alignment horizontal="justify" vertical="top" wrapText="1"/>
    </xf>
    <xf numFmtId="0" fontId="3" fillId="0" borderId="5" xfId="0" applyFont="1" applyBorder="1" applyAlignment="1">
      <alignment horizontal="right" vertical="center" wrapText="1"/>
    </xf>
    <xf numFmtId="0" fontId="4" fillId="0" borderId="0" xfId="0" applyFont="1" applyAlignment="1">
      <alignment horizontal="justify" vertical="justify" wrapText="1"/>
    </xf>
    <xf numFmtId="0" fontId="3" fillId="0" borderId="0" xfId="0" applyFont="1" applyAlignment="1">
      <alignment horizontal="right" vertical="center" wrapText="1"/>
    </xf>
    <xf numFmtId="0" fontId="3" fillId="0" borderId="33" xfId="0" applyFont="1" applyBorder="1" applyAlignment="1">
      <alignment horizontal="right" wrapText="1"/>
    </xf>
    <xf numFmtId="0" fontId="12" fillId="0" borderId="33" xfId="0" applyFont="1" applyBorder="1" applyAlignment="1">
      <alignment horizontal="right"/>
    </xf>
    <xf numFmtId="0" fontId="3" fillId="0" borderId="0" xfId="0" applyFont="1" applyAlignment="1">
      <alignment horizontal="right" wrapText="1"/>
    </xf>
    <xf numFmtId="0" fontId="12" fillId="0" borderId="0" xfId="0" applyFont="1" applyAlignment="1">
      <alignment horizontal="right"/>
    </xf>
    <xf numFmtId="0" fontId="10" fillId="0" borderId="25" xfId="0" applyFont="1" applyBorder="1" applyAlignment="1" applyProtection="1">
      <alignment horizontal="center"/>
      <protection locked="0"/>
    </xf>
    <xf numFmtId="0" fontId="10" fillId="0" borderId="10"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9" fillId="0" borderId="0" xfId="0" applyFont="1"/>
    <xf numFmtId="0" fontId="4" fillId="0" borderId="24" xfId="0" applyFont="1" applyBorder="1" applyAlignment="1">
      <alignment horizontal="center" vertical="center" wrapText="1"/>
    </xf>
    <xf numFmtId="2" fontId="4" fillId="0" borderId="0" xfId="0" applyNumberFormat="1" applyFont="1" applyAlignment="1">
      <alignment horizontal="center"/>
    </xf>
    <xf numFmtId="0" fontId="4" fillId="0" borderId="0" xfId="0" applyFont="1" applyAlignment="1">
      <alignment horizontal="right" vertical="top" wrapText="1"/>
    </xf>
    <xf numFmtId="2" fontId="4" fillId="0" borderId="0" xfId="0" applyNumberFormat="1" applyFont="1" applyAlignment="1">
      <alignment horizontal="center" wrapText="1"/>
    </xf>
    <xf numFmtId="4" fontId="4" fillId="0" borderId="0" xfId="0" applyNumberFormat="1" applyFont="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left" vertical="center" wrapText="1"/>
    </xf>
    <xf numFmtId="0" fontId="4" fillId="0" borderId="24" xfId="0" applyFont="1" applyBorder="1" applyAlignment="1">
      <alignment horizontal="justify" vertical="top" wrapText="1"/>
    </xf>
    <xf numFmtId="0" fontId="6" fillId="0" borderId="34" xfId="0" applyFont="1" applyBorder="1" applyAlignment="1">
      <alignment horizontal="left" vertical="center" wrapText="1"/>
    </xf>
    <xf numFmtId="0" fontId="9" fillId="0" borderId="0" xfId="0" applyFont="1" applyAlignment="1">
      <alignment wrapText="1"/>
    </xf>
    <xf numFmtId="0" fontId="4" fillId="0" borderId="24" xfId="0" applyFont="1" applyBorder="1" applyAlignment="1">
      <alignment horizontal="left" vertical="top" wrapText="1"/>
    </xf>
    <xf numFmtId="0" fontId="4" fillId="0" borderId="24" xfId="0" applyFont="1" applyBorder="1" applyAlignment="1">
      <alignment vertical="top" wrapText="1"/>
    </xf>
    <xf numFmtId="0" fontId="2" fillId="0" borderId="17" xfId="0" applyFont="1" applyBorder="1" applyAlignment="1">
      <alignment horizontal="center" vertical="center" wrapText="1"/>
    </xf>
    <xf numFmtId="0" fontId="2" fillId="0" borderId="0" xfId="0" applyFont="1" applyAlignment="1">
      <alignment horizontal="left" vertical="center" wrapText="1"/>
    </xf>
    <xf numFmtId="0" fontId="2" fillId="0" borderId="36" xfId="0" applyFont="1" applyBorder="1" applyAlignment="1">
      <alignment horizontal="left" vertical="center" wrapText="1"/>
    </xf>
    <xf numFmtId="0" fontId="4" fillId="0" borderId="25" xfId="0" applyFont="1" applyBorder="1" applyAlignment="1">
      <alignment horizontal="center" vertical="top" wrapText="1"/>
    </xf>
    <xf numFmtId="0" fontId="7" fillId="0" borderId="34" xfId="0" applyFont="1" applyBorder="1" applyAlignment="1">
      <alignment horizontal="center" wrapText="1"/>
    </xf>
    <xf numFmtId="0" fontId="7" fillId="0" borderId="18" xfId="0" applyFont="1" applyBorder="1" applyAlignment="1">
      <alignment horizontal="center" wrapText="1"/>
    </xf>
    <xf numFmtId="0" fontId="7" fillId="0" borderId="15" xfId="0" applyFont="1" applyBorder="1" applyAlignment="1">
      <alignment horizontal="center" wrapText="1"/>
    </xf>
    <xf numFmtId="0" fontId="4" fillId="0" borderId="34" xfId="0" applyFont="1" applyBorder="1" applyAlignment="1">
      <alignment horizontal="justify" vertical="top" wrapText="1"/>
    </xf>
    <xf numFmtId="0" fontId="4" fillId="0" borderId="34" xfId="0" quotePrefix="1" applyFont="1" applyBorder="1" applyAlignment="1">
      <alignment horizontal="justify" vertical="top" wrapText="1"/>
    </xf>
    <xf numFmtId="0" fontId="4" fillId="0" borderId="8" xfId="0" quotePrefix="1" applyFont="1" applyBorder="1" applyAlignment="1">
      <alignment vertical="top" wrapText="1"/>
    </xf>
    <xf numFmtId="0" fontId="9" fillId="0" borderId="11" xfId="0" applyFont="1" applyBorder="1"/>
    <xf numFmtId="0" fontId="4" fillId="0" borderId="15" xfId="0" applyFont="1" applyBorder="1" applyAlignment="1">
      <alignment horizontal="center" vertical="center" wrapText="1"/>
    </xf>
    <xf numFmtId="0" fontId="9" fillId="0" borderId="17" xfId="0" applyFont="1" applyBorder="1"/>
    <xf numFmtId="0" fontId="3" fillId="0" borderId="33" xfId="0" applyFont="1" applyBorder="1" applyAlignment="1">
      <alignment horizontal="right" vertical="center" wrapText="1"/>
    </xf>
    <xf numFmtId="0" fontId="6" fillId="0" borderId="34" xfId="0" quotePrefix="1" applyFont="1" applyBorder="1" applyAlignment="1">
      <alignment horizontal="justify" vertical="top" wrapText="1"/>
    </xf>
    <xf numFmtId="0" fontId="4" fillId="0" borderId="34" xfId="0" applyFont="1" applyBorder="1" applyAlignment="1">
      <alignment horizontal="center" wrapText="1"/>
    </xf>
    <xf numFmtId="0" fontId="4" fillId="0" borderId="18" xfId="0" applyFont="1" applyBorder="1" applyAlignment="1">
      <alignment horizontal="justify" vertical="top" wrapText="1"/>
    </xf>
    <xf numFmtId="0" fontId="4" fillId="0" borderId="18" xfId="0" applyFont="1" applyBorder="1" applyAlignment="1">
      <alignment horizontal="center" vertical="center" wrapText="1"/>
    </xf>
    <xf numFmtId="0" fontId="18" fillId="0" borderId="21" xfId="0" applyFont="1" applyBorder="1"/>
    <xf numFmtId="0" fontId="0" fillId="0" borderId="21" xfId="0" applyBorder="1" applyAlignment="1">
      <alignment horizontal="center"/>
    </xf>
    <xf numFmtId="0" fontId="0" fillId="0" borderId="8" xfId="0" applyBorder="1"/>
    <xf numFmtId="0" fontId="18" fillId="0" borderId="8" xfId="0" applyFont="1" applyBorder="1"/>
    <xf numFmtId="0" fontId="0" fillId="0" borderId="24" xfId="0" applyBorder="1"/>
    <xf numFmtId="0" fontId="4" fillId="0" borderId="34" xfId="0" applyFont="1" applyBorder="1" applyAlignment="1">
      <alignment vertical="top" wrapText="1"/>
    </xf>
    <xf numFmtId="0" fontId="0" fillId="0" borderId="21" xfId="0" applyBorder="1"/>
    <xf numFmtId="0" fontId="0" fillId="0" borderId="8" xfId="0" applyBorder="1" applyAlignment="1">
      <alignment wrapText="1"/>
    </xf>
    <xf numFmtId="0" fontId="11" fillId="0" borderId="23" xfId="0" applyFont="1" applyBorder="1" applyAlignment="1">
      <alignment horizontal="center" vertical="top"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4" fillId="0" borderId="8" xfId="0" applyFont="1" applyBorder="1" applyAlignment="1">
      <alignment horizontal="justify" vertical="justify" wrapText="1"/>
    </xf>
    <xf numFmtId="164" fontId="4" fillId="0" borderId="8" xfId="0" applyNumberFormat="1" applyFont="1" applyBorder="1" applyAlignment="1">
      <alignment horizontal="center" wrapText="1"/>
    </xf>
    <xf numFmtId="0" fontId="4" fillId="0" borderId="24" xfId="0" applyFont="1" applyBorder="1" applyAlignment="1">
      <alignment horizontal="justify" vertical="justify" wrapText="1"/>
    </xf>
    <xf numFmtId="164" fontId="4" fillId="0" borderId="24" xfId="0" applyNumberFormat="1" applyFont="1" applyBorder="1" applyAlignment="1">
      <alignment horizontal="center" wrapText="1"/>
    </xf>
    <xf numFmtId="3" fontId="1" fillId="0" borderId="2" xfId="0" applyNumberFormat="1" applyFont="1" applyBorder="1" applyAlignment="1">
      <alignment horizontal="center" vertical="center" wrapText="1"/>
    </xf>
    <xf numFmtId="3" fontId="4" fillId="0" borderId="8" xfId="0" applyNumberFormat="1" applyFont="1" applyBorder="1" applyAlignment="1">
      <alignment horizontal="center" wrapText="1"/>
    </xf>
    <xf numFmtId="3" fontId="4" fillId="0" borderId="12" xfId="0" applyNumberFormat="1" applyFont="1" applyBorder="1" applyAlignment="1">
      <alignment horizontal="center" wrapText="1"/>
    </xf>
    <xf numFmtId="3" fontId="4" fillId="0" borderId="21" xfId="0" applyNumberFormat="1" applyFont="1" applyBorder="1" applyAlignment="1">
      <alignment horizontal="center" wrapText="1"/>
    </xf>
    <xf numFmtId="3" fontId="4" fillId="0" borderId="24" xfId="0" applyNumberFormat="1" applyFont="1" applyBorder="1" applyAlignment="1">
      <alignment horizontal="center" wrapText="1"/>
    </xf>
    <xf numFmtId="3" fontId="4" fillId="0" borderId="18" xfId="0" applyNumberFormat="1" applyFont="1" applyBorder="1" applyAlignment="1">
      <alignment horizontal="center" wrapText="1"/>
    </xf>
    <xf numFmtId="3" fontId="2" fillId="0" borderId="0" xfId="0" applyNumberFormat="1" applyFont="1" applyAlignment="1">
      <alignment horizontal="left" vertical="center" wrapText="1"/>
    </xf>
    <xf numFmtId="3" fontId="4" fillId="0" borderId="34" xfId="0" applyNumberFormat="1" applyFont="1" applyBorder="1" applyAlignment="1">
      <alignment horizontal="center" wrapText="1"/>
    </xf>
    <xf numFmtId="3" fontId="4" fillId="0" borderId="15" xfId="0" applyNumberFormat="1" applyFont="1" applyBorder="1" applyAlignment="1">
      <alignment horizontal="center" wrapText="1"/>
    </xf>
    <xf numFmtId="3" fontId="4" fillId="0" borderId="21" xfId="0" applyNumberFormat="1" applyFont="1" applyBorder="1" applyAlignment="1">
      <alignment horizontal="center" vertical="top" wrapText="1"/>
    </xf>
    <xf numFmtId="3" fontId="9" fillId="0" borderId="8" xfId="0" applyNumberFormat="1" applyFont="1" applyBorder="1" applyAlignment="1">
      <alignment horizontal="center"/>
    </xf>
    <xf numFmtId="3" fontId="9" fillId="0" borderId="12" xfId="0" applyNumberFormat="1" applyFont="1" applyBorder="1" applyAlignment="1">
      <alignment horizontal="center"/>
    </xf>
    <xf numFmtId="3" fontId="9" fillId="0" borderId="15" xfId="0" applyNumberFormat="1" applyFont="1" applyBorder="1" applyAlignment="1">
      <alignment horizontal="center"/>
    </xf>
    <xf numFmtId="3" fontId="9" fillId="0" borderId="18" xfId="0" applyNumberFormat="1" applyFont="1" applyBorder="1" applyAlignment="1">
      <alignment horizontal="center"/>
    </xf>
    <xf numFmtId="3" fontId="4" fillId="0" borderId="28" xfId="0" applyNumberFormat="1" applyFont="1" applyBorder="1" applyAlignment="1">
      <alignment horizontal="center" wrapText="1"/>
    </xf>
    <xf numFmtId="3" fontId="4" fillId="0" borderId="5" xfId="0" applyNumberFormat="1" applyFont="1" applyBorder="1" applyAlignment="1">
      <alignment horizontal="center" vertical="top" wrapText="1"/>
    </xf>
    <xf numFmtId="3" fontId="4" fillId="0" borderId="5" xfId="0" applyNumberFormat="1" applyFont="1" applyBorder="1" applyAlignment="1">
      <alignment horizontal="center" wrapText="1"/>
    </xf>
    <xf numFmtId="3" fontId="0" fillId="0" borderId="8" xfId="0" applyNumberFormat="1" applyBorder="1" applyAlignment="1">
      <alignment horizontal="center"/>
    </xf>
    <xf numFmtId="3" fontId="0" fillId="0" borderId="24" xfId="0" applyNumberFormat="1" applyBorder="1" applyAlignment="1">
      <alignment horizontal="center"/>
    </xf>
    <xf numFmtId="3" fontId="0" fillId="0" borderId="21" xfId="0" applyNumberFormat="1" applyBorder="1" applyAlignment="1">
      <alignment horizontal="center"/>
    </xf>
    <xf numFmtId="3" fontId="3" fillId="0" borderId="5" xfId="0" applyNumberFormat="1" applyFont="1" applyBorder="1" applyAlignment="1">
      <alignment horizontal="right" vertical="center" wrapText="1"/>
    </xf>
    <xf numFmtId="3" fontId="3" fillId="0" borderId="33" xfId="0" applyNumberFormat="1" applyFont="1" applyBorder="1" applyAlignment="1">
      <alignment horizontal="right" vertical="center" wrapText="1"/>
    </xf>
    <xf numFmtId="3" fontId="3" fillId="0" borderId="0" xfId="0" applyNumberFormat="1" applyFont="1" applyAlignment="1">
      <alignment horizontal="right" vertical="center" wrapText="1"/>
    </xf>
    <xf numFmtId="3" fontId="12" fillId="0" borderId="33" xfId="0" applyNumberFormat="1" applyFont="1" applyBorder="1" applyAlignment="1">
      <alignment horizontal="right"/>
    </xf>
    <xf numFmtId="3" fontId="12" fillId="0" borderId="0" xfId="0" applyNumberFormat="1" applyFont="1" applyAlignment="1">
      <alignment horizontal="right"/>
    </xf>
    <xf numFmtId="3" fontId="2" fillId="0" borderId="10" xfId="0" applyNumberFormat="1" applyFont="1" applyBorder="1" applyAlignment="1">
      <alignment horizontal="left" vertical="center" wrapText="1"/>
    </xf>
    <xf numFmtId="3" fontId="10" fillId="0" borderId="10" xfId="0" applyNumberFormat="1" applyFont="1" applyBorder="1"/>
    <xf numFmtId="3" fontId="4" fillId="0" borderId="0" xfId="0" applyNumberFormat="1" applyFont="1" applyAlignment="1">
      <alignment horizontal="center" wrapText="1"/>
    </xf>
    <xf numFmtId="3" fontId="9" fillId="0" borderId="0" xfId="0" applyNumberFormat="1" applyFont="1" applyAlignment="1">
      <alignment horizontal="center"/>
    </xf>
    <xf numFmtId="3" fontId="0" fillId="0" borderId="0" xfId="0" applyNumberFormat="1" applyAlignment="1">
      <alignment horizontal="center"/>
    </xf>
    <xf numFmtId="164" fontId="1" fillId="0" borderId="2" xfId="0" applyNumberFormat="1" applyFont="1" applyBorder="1" applyAlignment="1">
      <alignment horizontal="center" vertical="center" wrapText="1"/>
    </xf>
    <xf numFmtId="164" fontId="4" fillId="0" borderId="8" xfId="0" applyNumberFormat="1" applyFont="1" applyBorder="1" applyAlignment="1">
      <alignment horizontal="center" vertical="top" wrapText="1"/>
    </xf>
    <xf numFmtId="164" fontId="4" fillId="0" borderId="12" xfId="0" applyNumberFormat="1" applyFont="1" applyBorder="1" applyAlignment="1">
      <alignment horizontal="center" wrapText="1"/>
    </xf>
    <xf numFmtId="164" fontId="4" fillId="0" borderId="21" xfId="0" applyNumberFormat="1" applyFont="1" applyBorder="1" applyAlignment="1">
      <alignment horizontal="center" wrapText="1"/>
    </xf>
    <xf numFmtId="164" fontId="4" fillId="0" borderId="18" xfId="0" applyNumberFormat="1" applyFont="1" applyBorder="1" applyAlignment="1">
      <alignment horizontal="center" wrapText="1"/>
    </xf>
    <xf numFmtId="164" fontId="2" fillId="0" borderId="0" xfId="0" applyNumberFormat="1" applyFont="1" applyAlignment="1">
      <alignment horizontal="left" vertical="center" wrapText="1"/>
    </xf>
    <xf numFmtId="164" fontId="2" fillId="0" borderId="34" xfId="0" applyNumberFormat="1" applyFont="1" applyBorder="1" applyAlignment="1">
      <alignment horizontal="left" vertical="center" wrapText="1"/>
    </xf>
    <xf numFmtId="164" fontId="4" fillId="0" borderId="21" xfId="0" applyNumberFormat="1" applyFont="1" applyBorder="1" applyAlignment="1">
      <alignment horizontal="center" vertical="top" wrapText="1"/>
    </xf>
    <xf numFmtId="164" fontId="4" fillId="0" borderId="18" xfId="0" applyNumberFormat="1" applyFont="1" applyBorder="1" applyAlignment="1">
      <alignment horizontal="center" vertical="top" wrapText="1"/>
    </xf>
    <xf numFmtId="164" fontId="4" fillId="0" borderId="15" xfId="0" applyNumberFormat="1" applyFont="1" applyBorder="1" applyAlignment="1">
      <alignment horizontal="center" vertical="top" wrapText="1"/>
    </xf>
    <xf numFmtId="164" fontId="4" fillId="0" borderId="34" xfId="0" applyNumberFormat="1" applyFont="1" applyBorder="1" applyAlignment="1">
      <alignment horizontal="center" vertical="top" wrapText="1"/>
    </xf>
    <xf numFmtId="164" fontId="4" fillId="0" borderId="24" xfId="0" applyNumberFormat="1" applyFont="1" applyBorder="1" applyAlignment="1">
      <alignment horizontal="center" vertical="top" wrapText="1"/>
    </xf>
    <xf numFmtId="164" fontId="4" fillId="0" borderId="12" xfId="0" applyNumberFormat="1" applyFont="1" applyBorder="1" applyAlignment="1">
      <alignment horizontal="center" vertical="top" wrapText="1"/>
    </xf>
    <xf numFmtId="164" fontId="9" fillId="0" borderId="8" xfId="0" applyNumberFormat="1" applyFont="1" applyBorder="1"/>
    <xf numFmtId="164" fontId="9" fillId="0" borderId="12" xfId="0" applyNumberFormat="1" applyFont="1" applyBorder="1"/>
    <xf numFmtId="164" fontId="9" fillId="0" borderId="15" xfId="0" applyNumberFormat="1" applyFont="1" applyBorder="1"/>
    <xf numFmtId="164" fontId="2" fillId="0" borderId="5" xfId="0" applyNumberFormat="1" applyFont="1" applyBorder="1" applyAlignment="1">
      <alignment horizontal="left" vertical="center" wrapText="1"/>
    </xf>
    <xf numFmtId="164" fontId="4" fillId="0" borderId="28" xfId="0" applyNumberFormat="1" applyFont="1" applyBorder="1" applyAlignment="1">
      <alignment horizontal="center" wrapText="1"/>
    </xf>
    <xf numFmtId="164" fontId="4" fillId="0" borderId="34" xfId="0" applyNumberFormat="1" applyFont="1" applyBorder="1" applyAlignment="1">
      <alignment horizontal="center" wrapText="1"/>
    </xf>
    <xf numFmtId="164" fontId="4" fillId="0" borderId="15" xfId="0" applyNumberFormat="1" applyFont="1" applyBorder="1" applyAlignment="1">
      <alignment horizontal="center" wrapText="1"/>
    </xf>
    <xf numFmtId="164" fontId="3" fillId="0" borderId="5" xfId="0" applyNumberFormat="1" applyFont="1" applyBorder="1" applyAlignment="1">
      <alignment horizontal="right" vertical="center" wrapText="1"/>
    </xf>
    <xf numFmtId="164" fontId="3" fillId="0" borderId="33" xfId="0" applyNumberFormat="1" applyFont="1" applyBorder="1" applyAlignment="1">
      <alignment horizontal="right" vertical="center" wrapText="1"/>
    </xf>
    <xf numFmtId="164" fontId="3" fillId="0" borderId="24" xfId="0" applyNumberFormat="1" applyFont="1" applyBorder="1" applyAlignment="1">
      <alignment horizontal="right" vertical="center" wrapText="1"/>
    </xf>
    <xf numFmtId="164" fontId="3" fillId="0" borderId="0" xfId="0" applyNumberFormat="1" applyFont="1" applyAlignment="1">
      <alignment horizontal="right" vertical="center" wrapText="1"/>
    </xf>
    <xf numFmtId="164" fontId="3" fillId="0" borderId="28" xfId="0" applyNumberFormat="1" applyFont="1" applyBorder="1" applyAlignment="1">
      <alignment horizontal="right" vertical="center" wrapText="1"/>
    </xf>
    <xf numFmtId="164" fontId="13" fillId="0" borderId="33" xfId="0" applyNumberFormat="1" applyFont="1" applyBorder="1" applyAlignment="1">
      <alignment horizontal="center"/>
    </xf>
    <xf numFmtId="164" fontId="13" fillId="0" borderId="0" xfId="0" applyNumberFormat="1" applyFont="1" applyAlignment="1">
      <alignment horizontal="center"/>
    </xf>
    <xf numFmtId="164" fontId="2" fillId="0" borderId="10" xfId="0" applyNumberFormat="1" applyFont="1" applyBorder="1" applyAlignment="1">
      <alignment horizontal="left" vertical="center" wrapText="1"/>
    </xf>
    <xf numFmtId="164" fontId="4" fillId="0" borderId="0" xfId="0" applyNumberFormat="1" applyFont="1" applyAlignment="1">
      <alignment horizontal="center" wrapText="1"/>
    </xf>
    <xf numFmtId="164" fontId="9" fillId="0" borderId="0" xfId="0" applyNumberFormat="1" applyFont="1"/>
    <xf numFmtId="164" fontId="0" fillId="0" borderId="0" xfId="0" applyNumberFormat="1"/>
    <xf numFmtId="164" fontId="1" fillId="0" borderId="3" xfId="0" applyNumberFormat="1" applyFont="1" applyBorder="1" applyAlignment="1">
      <alignment horizontal="center" wrapText="1"/>
    </xf>
    <xf numFmtId="164" fontId="4" fillId="0" borderId="9" xfId="0" applyNumberFormat="1" applyFont="1" applyBorder="1" applyAlignment="1">
      <alignment horizontal="center"/>
    </xf>
    <xf numFmtId="164" fontId="4" fillId="0" borderId="13" xfId="0" applyNumberFormat="1" applyFont="1" applyBorder="1" applyAlignment="1">
      <alignment horizontal="center"/>
    </xf>
    <xf numFmtId="164" fontId="4" fillId="0" borderId="22" xfId="0" applyNumberFormat="1" applyFont="1" applyBorder="1" applyAlignment="1">
      <alignment horizontal="center"/>
    </xf>
    <xf numFmtId="164" fontId="4" fillId="0" borderId="38" xfId="0" applyNumberFormat="1" applyFont="1" applyBorder="1" applyAlignment="1">
      <alignment horizontal="center"/>
    </xf>
    <xf numFmtId="164" fontId="4" fillId="0" borderId="19" xfId="0" applyNumberFormat="1" applyFont="1" applyBorder="1" applyAlignment="1">
      <alignment horizontal="center"/>
    </xf>
    <xf numFmtId="164" fontId="2" fillId="0" borderId="10" xfId="0" applyNumberFormat="1" applyFont="1" applyBorder="1" applyAlignment="1">
      <alignment horizontal="center"/>
    </xf>
    <xf numFmtId="164" fontId="2" fillId="0" borderId="31" xfId="0" applyNumberFormat="1" applyFont="1" applyBorder="1" applyAlignment="1">
      <alignment horizontal="left" vertical="center" wrapText="1"/>
    </xf>
    <xf numFmtId="164" fontId="2" fillId="0" borderId="30" xfId="0" applyNumberFormat="1" applyFont="1" applyBorder="1" applyAlignment="1">
      <alignment horizontal="left" vertical="center" wrapText="1"/>
    </xf>
    <xf numFmtId="164" fontId="4" fillId="0" borderId="22" xfId="0" applyNumberFormat="1" applyFont="1" applyBorder="1" applyAlignment="1">
      <alignment horizontal="center" wrapText="1"/>
    </xf>
    <xf numFmtId="164" fontId="4" fillId="0" borderId="16" xfId="0" applyNumberFormat="1" applyFont="1" applyBorder="1" applyAlignment="1">
      <alignment horizontal="center"/>
    </xf>
    <xf numFmtId="164" fontId="4" fillId="0" borderId="30" xfId="0" applyNumberFormat="1" applyFont="1" applyBorder="1" applyAlignment="1">
      <alignment horizontal="center"/>
    </xf>
    <xf numFmtId="164" fontId="4" fillId="0" borderId="9" xfId="0" applyNumberFormat="1" applyFont="1" applyBorder="1" applyAlignment="1">
      <alignment horizontal="center" wrapText="1"/>
    </xf>
    <xf numFmtId="164" fontId="4" fillId="0" borderId="19" xfId="0" applyNumberFormat="1" applyFont="1" applyBorder="1" applyAlignment="1">
      <alignment horizontal="center" wrapText="1"/>
    </xf>
    <xf numFmtId="164" fontId="9" fillId="0" borderId="16" xfId="0" applyNumberFormat="1" applyFont="1" applyBorder="1"/>
    <xf numFmtId="164" fontId="2" fillId="0" borderId="6" xfId="0" applyNumberFormat="1" applyFont="1" applyBorder="1" applyAlignment="1">
      <alignment horizontal="left" vertical="center" wrapText="1"/>
    </xf>
    <xf numFmtId="164" fontId="4" fillId="0" borderId="29" xfId="0" applyNumberFormat="1" applyFont="1" applyBorder="1" applyAlignment="1">
      <alignment horizontal="center"/>
    </xf>
    <xf numFmtId="164" fontId="2" fillId="0" borderId="10" xfId="0" applyNumberFormat="1" applyFont="1" applyBorder="1" applyAlignment="1">
      <alignment horizontal="center" wrapText="1"/>
    </xf>
    <xf numFmtId="164" fontId="4" fillId="0" borderId="16" xfId="0" applyNumberFormat="1" applyFont="1" applyBorder="1" applyAlignment="1">
      <alignment horizontal="center" wrapText="1"/>
    </xf>
    <xf numFmtId="164" fontId="4" fillId="0" borderId="30" xfId="0" applyNumberFormat="1" applyFont="1" applyBorder="1" applyAlignment="1">
      <alignment horizontal="center" wrapText="1"/>
    </xf>
    <xf numFmtId="164" fontId="1" fillId="0" borderId="10" xfId="0" applyNumberFormat="1" applyFont="1" applyBorder="1" applyAlignment="1">
      <alignment horizontal="center"/>
    </xf>
    <xf numFmtId="164" fontId="2" fillId="0" borderId="6" xfId="0" applyNumberFormat="1" applyFont="1" applyBorder="1" applyAlignment="1">
      <alignment horizontal="center"/>
    </xf>
    <xf numFmtId="164" fontId="2" fillId="0" borderId="37" xfId="0" applyNumberFormat="1" applyFont="1" applyBorder="1" applyAlignment="1">
      <alignment horizontal="center"/>
    </xf>
    <xf numFmtId="164" fontId="2" fillId="0" borderId="31" xfId="0" applyNumberFormat="1" applyFont="1" applyBorder="1" applyAlignment="1">
      <alignment horizontal="center"/>
    </xf>
    <xf numFmtId="164" fontId="2" fillId="0" borderId="29" xfId="0" applyNumberFormat="1" applyFont="1" applyBorder="1" applyAlignment="1">
      <alignment horizontal="center"/>
    </xf>
    <xf numFmtId="164" fontId="13" fillId="0" borderId="35" xfId="0" applyNumberFormat="1" applyFont="1" applyBorder="1" applyAlignment="1">
      <alignment horizontal="center"/>
    </xf>
    <xf numFmtId="164" fontId="4" fillId="0" borderId="30" xfId="0" applyNumberFormat="1" applyFont="1" applyBorder="1" applyAlignment="1" applyProtection="1">
      <alignment horizontal="center"/>
      <protection locked="0"/>
    </xf>
    <xf numFmtId="164" fontId="2" fillId="0" borderId="10" xfId="0" applyNumberFormat="1" applyFont="1" applyBorder="1" applyAlignment="1">
      <alignment horizontal="center" vertical="center" wrapText="1"/>
    </xf>
    <xf numFmtId="164" fontId="2" fillId="0" borderId="10" xfId="0" applyNumberFormat="1" applyFont="1" applyBorder="1" applyAlignment="1">
      <alignment horizontal="right" wrapText="1"/>
    </xf>
    <xf numFmtId="164" fontId="4" fillId="0" borderId="0" xfId="0" applyNumberFormat="1" applyFont="1" applyAlignment="1">
      <alignment horizontal="center"/>
    </xf>
    <xf numFmtId="164" fontId="2" fillId="0" borderId="10" xfId="0" applyNumberFormat="1" applyFont="1" applyBorder="1" applyAlignment="1">
      <alignment horizontal="left" vertical="center"/>
    </xf>
    <xf numFmtId="0" fontId="3" fillId="0" borderId="4" xfId="0" applyFont="1" applyBorder="1" applyAlignment="1">
      <alignment horizontal="left" vertical="center"/>
    </xf>
    <xf numFmtId="0" fontId="0" fillId="0" borderId="5" xfId="0" applyBorder="1" applyAlignment="1">
      <alignment horizontal="left"/>
    </xf>
    <xf numFmtId="0" fontId="0" fillId="0" borderId="6" xfId="0" applyBorder="1" applyAlignment="1">
      <alignment horizontal="left"/>
    </xf>
    <xf numFmtId="0" fontId="2" fillId="0" borderId="10" xfId="0" applyFont="1" applyBorder="1" applyAlignment="1">
      <alignment horizontal="right" vertical="top" wrapText="1"/>
    </xf>
    <xf numFmtId="0" fontId="0" fillId="0" borderId="10" xfId="0" applyBorder="1" applyAlignment="1">
      <alignment horizontal="right" wrapText="1"/>
    </xf>
    <xf numFmtId="0" fontId="2" fillId="0" borderId="4" xfId="0" applyFont="1" applyBorder="1" applyAlignment="1">
      <alignment horizontal="right" shrinkToFit="1"/>
    </xf>
    <xf numFmtId="0" fontId="0" fillId="0" borderId="5" xfId="0" applyBorder="1"/>
    <xf numFmtId="0" fontId="0" fillId="0" borderId="6" xfId="0" applyBorder="1"/>
    <xf numFmtId="0" fontId="14" fillId="0" borderId="26" xfId="0" applyFont="1" applyBorder="1" applyAlignment="1" applyProtection="1">
      <alignment horizontal="center" wrapText="1"/>
      <protection locked="0"/>
    </xf>
    <xf numFmtId="0" fontId="0" fillId="0" borderId="32" xfId="0" applyBorder="1"/>
    <xf numFmtId="0" fontId="2" fillId="0" borderId="4" xfId="0" applyFont="1" applyBorder="1" applyAlignment="1">
      <alignment horizontal="center" vertical="center" wrapText="1"/>
    </xf>
    <xf numFmtId="0" fontId="0" fillId="0" borderId="5" xfId="0" applyBorder="1" applyAlignment="1">
      <alignment vertical="center"/>
    </xf>
    <xf numFmtId="0" fontId="0" fillId="0" borderId="6" xfId="0" applyBorder="1" applyAlignment="1">
      <alignment vertical="center"/>
    </xf>
    <xf numFmtId="0" fontId="2" fillId="0" borderId="4" xfId="0" applyFont="1" applyBorder="1" applyAlignment="1">
      <alignment horizontal="right" vertical="justify"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6" xfId="0" applyFont="1" applyBorder="1" applyAlignment="1">
      <alignment horizontal="left" vertical="center" wrapText="1"/>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4" xfId="0" applyFont="1" applyBorder="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74"/>
  <sheetViews>
    <sheetView tabSelected="1" view="pageBreakPreview" zoomScaleSheetLayoutView="100" workbookViewId="0">
      <selection activeCell="D130" sqref="D130"/>
    </sheetView>
  </sheetViews>
  <sheetFormatPr defaultRowHeight="15" x14ac:dyDescent="0.25"/>
  <cols>
    <col min="1" max="1" width="5.28515625" customWidth="1"/>
    <col min="2" max="2" width="40" customWidth="1"/>
    <col min="3" max="3" width="6.7109375" customWidth="1"/>
    <col min="4" max="4" width="7.5703125" style="135" customWidth="1"/>
    <col min="5" max="5" width="8.7109375" style="166" customWidth="1"/>
    <col min="6" max="6" width="18.7109375" style="166" customWidth="1"/>
    <col min="10" max="10" width="30" customWidth="1"/>
  </cols>
  <sheetData>
    <row r="1" spans="1:6" ht="29.25" x14ac:dyDescent="0.25">
      <c r="A1" s="1" t="s">
        <v>0</v>
      </c>
      <c r="B1" s="2" t="s">
        <v>1</v>
      </c>
      <c r="C1" s="2" t="s">
        <v>2</v>
      </c>
      <c r="D1" s="106" t="s">
        <v>3</v>
      </c>
      <c r="E1" s="136" t="s">
        <v>4</v>
      </c>
      <c r="F1" s="167" t="s">
        <v>5</v>
      </c>
    </row>
    <row r="2" spans="1:6" ht="15.75" x14ac:dyDescent="0.25">
      <c r="A2" s="65" t="s">
        <v>6</v>
      </c>
      <c r="B2" s="212" t="s">
        <v>7</v>
      </c>
      <c r="C2" s="212"/>
      <c r="D2" s="212"/>
      <c r="E2" s="212"/>
      <c r="F2" s="213"/>
    </row>
    <row r="3" spans="1:6" ht="150" customHeight="1" x14ac:dyDescent="0.25">
      <c r="A3" s="3" t="s">
        <v>8</v>
      </c>
      <c r="B3" s="69" t="s">
        <v>44</v>
      </c>
      <c r="C3" s="4"/>
      <c r="D3" s="107"/>
      <c r="E3" s="137"/>
      <c r="F3" s="168"/>
    </row>
    <row r="4" spans="1:6" x14ac:dyDescent="0.25">
      <c r="A4" s="6"/>
      <c r="B4" s="7" t="s">
        <v>11</v>
      </c>
      <c r="C4" s="8" t="s">
        <v>9</v>
      </c>
      <c r="D4" s="108">
        <v>3530</v>
      </c>
      <c r="E4" s="138">
        <v>0.3</v>
      </c>
      <c r="F4" s="169">
        <f>D4*E4</f>
        <v>1059</v>
      </c>
    </row>
    <row r="5" spans="1:6" ht="60" x14ac:dyDescent="0.25">
      <c r="A5" s="13" t="s">
        <v>12</v>
      </c>
      <c r="B5" s="14" t="s">
        <v>51</v>
      </c>
      <c r="C5" s="15"/>
      <c r="D5" s="109"/>
      <c r="E5" s="139"/>
      <c r="F5" s="170"/>
    </row>
    <row r="6" spans="1:6" x14ac:dyDescent="0.25">
      <c r="A6" s="18"/>
      <c r="B6" s="19" t="s">
        <v>11</v>
      </c>
      <c r="C6" s="20" t="s">
        <v>9</v>
      </c>
      <c r="D6" s="110">
        <v>150</v>
      </c>
      <c r="E6" s="105">
        <v>4</v>
      </c>
      <c r="F6" s="169">
        <f>D6*E6</f>
        <v>600</v>
      </c>
    </row>
    <row r="7" spans="1:6" ht="75" x14ac:dyDescent="0.25">
      <c r="A7" s="13" t="s">
        <v>13</v>
      </c>
      <c r="B7" s="14" t="s">
        <v>52</v>
      </c>
      <c r="C7" s="15"/>
      <c r="D7" s="109"/>
      <c r="E7" s="139"/>
      <c r="F7" s="170"/>
    </row>
    <row r="8" spans="1:6" x14ac:dyDescent="0.25">
      <c r="A8" s="18"/>
      <c r="B8" s="19" t="s">
        <v>11</v>
      </c>
      <c r="C8" s="20" t="s">
        <v>9</v>
      </c>
      <c r="D8" s="110">
        <v>880</v>
      </c>
      <c r="E8" s="105">
        <v>2</v>
      </c>
      <c r="F8" s="169">
        <f>D8*E8</f>
        <v>1760</v>
      </c>
    </row>
    <row r="9" spans="1:6" ht="138" customHeight="1" x14ac:dyDescent="0.25">
      <c r="A9" s="13" t="s">
        <v>20</v>
      </c>
      <c r="B9" s="14" t="s">
        <v>143</v>
      </c>
      <c r="C9" s="15"/>
      <c r="D9" s="109"/>
      <c r="E9" s="139"/>
      <c r="F9" s="170"/>
    </row>
    <row r="10" spans="1:6" ht="18" x14ac:dyDescent="0.25">
      <c r="A10" s="18"/>
      <c r="B10" s="19" t="s">
        <v>11</v>
      </c>
      <c r="C10" s="20" t="s">
        <v>18</v>
      </c>
      <c r="D10" s="110">
        <v>710</v>
      </c>
      <c r="E10" s="105">
        <v>2</v>
      </c>
      <c r="F10" s="171">
        <f>D10*E10</f>
        <v>1420</v>
      </c>
    </row>
    <row r="11" spans="1:6" ht="75" x14ac:dyDescent="0.25">
      <c r="A11" s="13" t="s">
        <v>21</v>
      </c>
      <c r="B11" s="14" t="s">
        <v>53</v>
      </c>
      <c r="C11" s="8"/>
      <c r="D11" s="108"/>
      <c r="E11" s="138"/>
      <c r="F11" s="172"/>
    </row>
    <row r="12" spans="1:6" x14ac:dyDescent="0.25">
      <c r="A12" s="18"/>
      <c r="B12" s="19" t="s">
        <v>11</v>
      </c>
      <c r="C12" s="20" t="s">
        <v>9</v>
      </c>
      <c r="D12" s="110">
        <v>20</v>
      </c>
      <c r="E12" s="105">
        <v>50</v>
      </c>
      <c r="F12" s="171">
        <f>D12*E12</f>
        <v>1000</v>
      </c>
    </row>
    <row r="13" spans="1:6" ht="90" x14ac:dyDescent="0.25">
      <c r="A13" s="13" t="s">
        <v>22</v>
      </c>
      <c r="B13" s="14" t="s">
        <v>54</v>
      </c>
      <c r="C13" s="12"/>
      <c r="D13" s="111"/>
      <c r="E13" s="140"/>
      <c r="F13" s="172"/>
    </row>
    <row r="14" spans="1:6" x14ac:dyDescent="0.25">
      <c r="A14" s="6"/>
      <c r="B14" s="7" t="s">
        <v>11</v>
      </c>
      <c r="C14" s="8" t="s">
        <v>55</v>
      </c>
      <c r="D14" s="108">
        <v>15</v>
      </c>
      <c r="E14" s="138">
        <v>100</v>
      </c>
      <c r="F14" s="169">
        <f>D14*E14</f>
        <v>1500</v>
      </c>
    </row>
    <row r="15" spans="1:6" ht="15.75" x14ac:dyDescent="0.25">
      <c r="A15" s="203" t="s">
        <v>10</v>
      </c>
      <c r="B15" s="204"/>
      <c r="C15" s="204"/>
      <c r="D15" s="204"/>
      <c r="E15" s="205"/>
      <c r="F15" s="173">
        <f>SUM(F4:F14)</f>
        <v>7339</v>
      </c>
    </row>
    <row r="16" spans="1:6" ht="15.75" x14ac:dyDescent="0.25">
      <c r="A16" s="22" t="s">
        <v>15</v>
      </c>
      <c r="B16" s="214" t="s">
        <v>16</v>
      </c>
      <c r="C16" s="212"/>
      <c r="D16" s="212"/>
      <c r="E16" s="212"/>
      <c r="F16" s="213"/>
    </row>
    <row r="17" spans="1:7" ht="15.75" x14ac:dyDescent="0.25">
      <c r="A17" s="72"/>
      <c r="B17" s="74"/>
      <c r="C17" s="73"/>
      <c r="D17" s="112"/>
      <c r="E17" s="141"/>
      <c r="F17" s="174"/>
    </row>
    <row r="18" spans="1:7" ht="120" x14ac:dyDescent="0.25">
      <c r="A18" s="75"/>
      <c r="B18" s="68" t="s">
        <v>56</v>
      </c>
      <c r="C18" s="76"/>
      <c r="D18" s="113"/>
      <c r="E18" s="142"/>
      <c r="F18" s="175"/>
    </row>
    <row r="19" spans="1:7" ht="198" x14ac:dyDescent="0.25">
      <c r="A19" s="13" t="s">
        <v>8</v>
      </c>
      <c r="B19" s="69" t="s">
        <v>45</v>
      </c>
      <c r="C19" s="15"/>
      <c r="D19" s="109"/>
      <c r="E19" s="143"/>
      <c r="F19" s="176"/>
    </row>
    <row r="20" spans="1:7" ht="18.75" x14ac:dyDescent="0.25">
      <c r="A20" s="25"/>
      <c r="B20" s="7" t="s">
        <v>46</v>
      </c>
      <c r="C20" s="23" t="s">
        <v>17</v>
      </c>
      <c r="D20" s="108">
        <v>2417</v>
      </c>
      <c r="E20" s="137">
        <v>8</v>
      </c>
      <c r="F20" s="169">
        <f>D20*E20</f>
        <v>19336</v>
      </c>
    </row>
    <row r="21" spans="1:7" ht="18.75" x14ac:dyDescent="0.25">
      <c r="A21" s="11"/>
      <c r="B21" s="7" t="s">
        <v>47</v>
      </c>
      <c r="C21" s="23" t="s">
        <v>17</v>
      </c>
      <c r="D21" s="108">
        <v>1612</v>
      </c>
      <c r="E21" s="144">
        <v>14</v>
      </c>
      <c r="F21" s="169">
        <f>D21*E21</f>
        <v>22568</v>
      </c>
    </row>
    <row r="22" spans="1:7" ht="120" x14ac:dyDescent="0.25">
      <c r="A22" s="9" t="s">
        <v>12</v>
      </c>
      <c r="B22" s="29" t="s">
        <v>57</v>
      </c>
      <c r="C22" s="78"/>
      <c r="D22" s="114"/>
      <c r="E22" s="145"/>
      <c r="F22" s="177"/>
    </row>
    <row r="23" spans="1:7" ht="19.5" customHeight="1" x14ac:dyDescent="0.25">
      <c r="A23" s="75"/>
      <c r="B23" s="79" t="s">
        <v>145</v>
      </c>
      <c r="C23" s="76" t="s">
        <v>58</v>
      </c>
      <c r="D23" s="113"/>
      <c r="E23" s="146"/>
      <c r="F23" s="178">
        <v>2000</v>
      </c>
      <c r="G23" t="s">
        <v>144</v>
      </c>
    </row>
    <row r="24" spans="1:7" ht="75" x14ac:dyDescent="0.25">
      <c r="A24" s="75"/>
      <c r="B24" s="80" t="s">
        <v>146</v>
      </c>
      <c r="C24" s="76" t="s">
        <v>58</v>
      </c>
      <c r="D24" s="113"/>
      <c r="E24" s="146"/>
      <c r="F24" s="178">
        <v>2000</v>
      </c>
      <c r="G24" t="s">
        <v>144</v>
      </c>
    </row>
    <row r="25" spans="1:7" ht="148.5" customHeight="1" x14ac:dyDescent="0.25">
      <c r="A25" s="9" t="s">
        <v>13</v>
      </c>
      <c r="B25" s="29" t="s">
        <v>133</v>
      </c>
      <c r="C25" s="77"/>
      <c r="D25" s="111"/>
      <c r="E25" s="144"/>
      <c r="F25" s="172"/>
    </row>
    <row r="26" spans="1:7" ht="18.75" x14ac:dyDescent="0.25">
      <c r="A26" s="25"/>
      <c r="B26" s="7" t="s">
        <v>59</v>
      </c>
      <c r="C26" s="23" t="s">
        <v>17</v>
      </c>
      <c r="D26" s="108">
        <v>183.65</v>
      </c>
      <c r="E26" s="137">
        <v>8</v>
      </c>
      <c r="F26" s="169">
        <f t="shared" ref="F26:F29" si="0">D26*E26</f>
        <v>1469.2</v>
      </c>
    </row>
    <row r="27" spans="1:7" ht="18.75" x14ac:dyDescent="0.25">
      <c r="A27" s="25"/>
      <c r="B27" s="7" t="s">
        <v>60</v>
      </c>
      <c r="C27" s="23" t="s">
        <v>17</v>
      </c>
      <c r="D27" s="108">
        <v>183.65</v>
      </c>
      <c r="E27" s="147">
        <v>14</v>
      </c>
      <c r="F27" s="169">
        <f t="shared" si="0"/>
        <v>2571.1</v>
      </c>
    </row>
    <row r="28" spans="1:7" ht="108" x14ac:dyDescent="0.25">
      <c r="A28" s="13" t="s">
        <v>20</v>
      </c>
      <c r="B28" s="24" t="s">
        <v>132</v>
      </c>
      <c r="C28" s="15"/>
      <c r="D28" s="109"/>
      <c r="E28" s="143"/>
      <c r="F28" s="176"/>
    </row>
    <row r="29" spans="1:7" ht="18" x14ac:dyDescent="0.25">
      <c r="A29" s="18"/>
      <c r="B29" s="19" t="s">
        <v>11</v>
      </c>
      <c r="C29" s="20" t="s">
        <v>18</v>
      </c>
      <c r="D29" s="110">
        <v>2824</v>
      </c>
      <c r="E29" s="105">
        <v>1</v>
      </c>
      <c r="F29" s="169">
        <f t="shared" si="0"/>
        <v>2824</v>
      </c>
    </row>
    <row r="30" spans="1:7" ht="93" x14ac:dyDescent="0.25">
      <c r="A30" s="13" t="s">
        <v>21</v>
      </c>
      <c r="B30" s="24" t="s">
        <v>61</v>
      </c>
      <c r="C30" s="27"/>
      <c r="D30" s="115"/>
      <c r="E30" s="143"/>
      <c r="F30" s="176"/>
    </row>
    <row r="31" spans="1:7" x14ac:dyDescent="0.25">
      <c r="A31" s="3"/>
      <c r="B31" s="81"/>
      <c r="C31" s="4"/>
      <c r="D31" s="107"/>
      <c r="E31" s="137"/>
      <c r="F31" s="179"/>
    </row>
    <row r="32" spans="1:7" ht="18" x14ac:dyDescent="0.25">
      <c r="A32" s="6"/>
      <c r="B32" s="7" t="s">
        <v>11</v>
      </c>
      <c r="C32" s="28" t="s">
        <v>19</v>
      </c>
      <c r="D32" s="108">
        <v>282</v>
      </c>
      <c r="E32" s="138">
        <v>25</v>
      </c>
      <c r="F32" s="169">
        <f t="shared" ref="F32:F34" si="1">D32*E32</f>
        <v>7050</v>
      </c>
    </row>
    <row r="33" spans="1:6" ht="108" x14ac:dyDescent="0.25">
      <c r="A33" s="13" t="s">
        <v>22</v>
      </c>
      <c r="B33" s="24" t="s">
        <v>62</v>
      </c>
      <c r="C33" s="15"/>
      <c r="D33" s="109"/>
      <c r="E33" s="143"/>
      <c r="F33" s="176"/>
    </row>
    <row r="34" spans="1:6" ht="18" x14ac:dyDescent="0.25">
      <c r="A34" s="6"/>
      <c r="B34" s="7" t="s">
        <v>11</v>
      </c>
      <c r="C34" s="28" t="s">
        <v>19</v>
      </c>
      <c r="D34" s="108">
        <v>1334</v>
      </c>
      <c r="E34" s="148">
        <v>25</v>
      </c>
      <c r="F34" s="169">
        <f t="shared" si="1"/>
        <v>33350</v>
      </c>
    </row>
    <row r="35" spans="1:6" x14ac:dyDescent="0.25">
      <c r="A35" s="13" t="s">
        <v>23</v>
      </c>
      <c r="B35" s="24" t="s">
        <v>63</v>
      </c>
      <c r="C35" s="15"/>
      <c r="D35" s="109"/>
      <c r="E35" s="143"/>
      <c r="F35" s="176"/>
    </row>
    <row r="36" spans="1:6" ht="222" customHeight="1" x14ac:dyDescent="0.25">
      <c r="A36" s="13" t="s">
        <v>64</v>
      </c>
      <c r="B36" s="24" t="s">
        <v>153</v>
      </c>
      <c r="C36" s="12"/>
      <c r="D36" s="111"/>
      <c r="E36" s="144"/>
      <c r="F36" s="180"/>
    </row>
    <row r="37" spans="1:6" ht="18" x14ac:dyDescent="0.25">
      <c r="A37" s="32"/>
      <c r="B37" s="5" t="s">
        <v>65</v>
      </c>
      <c r="C37" s="28" t="s">
        <v>19</v>
      </c>
      <c r="D37" s="116">
        <v>272.60000000000002</v>
      </c>
      <c r="E37" s="149">
        <v>8</v>
      </c>
      <c r="F37" s="169">
        <f t="shared" ref="F37:F45" si="2">D37*E37</f>
        <v>2180.8000000000002</v>
      </c>
    </row>
    <row r="38" spans="1:6" ht="18" x14ac:dyDescent="0.25">
      <c r="A38" s="82"/>
      <c r="B38" s="30" t="s">
        <v>66</v>
      </c>
      <c r="C38" s="28" t="s">
        <v>19</v>
      </c>
      <c r="D38" s="117">
        <v>36</v>
      </c>
      <c r="E38" s="150">
        <v>25</v>
      </c>
      <c r="F38" s="169">
        <f t="shared" si="2"/>
        <v>900</v>
      </c>
    </row>
    <row r="39" spans="1:6" ht="105" x14ac:dyDescent="0.25">
      <c r="A39" s="13" t="s">
        <v>67</v>
      </c>
      <c r="B39" s="24" t="s">
        <v>68</v>
      </c>
      <c r="C39" s="83"/>
      <c r="D39" s="118"/>
      <c r="E39" s="151"/>
      <c r="F39" s="181"/>
    </row>
    <row r="40" spans="1:6" ht="18" x14ac:dyDescent="0.25">
      <c r="A40" s="84"/>
      <c r="B40" s="7" t="s">
        <v>11</v>
      </c>
      <c r="C40" s="28" t="s">
        <v>19</v>
      </c>
      <c r="D40" s="119">
        <v>2105</v>
      </c>
      <c r="E40" s="147">
        <v>5</v>
      </c>
      <c r="F40" s="169">
        <f t="shared" si="2"/>
        <v>10525</v>
      </c>
    </row>
    <row r="41" spans="1:6" ht="90" x14ac:dyDescent="0.25">
      <c r="A41" s="13" t="s">
        <v>69</v>
      </c>
      <c r="B41" s="24" t="s">
        <v>71</v>
      </c>
      <c r="C41" s="15"/>
      <c r="D41" s="109"/>
      <c r="E41" s="143"/>
      <c r="F41" s="176"/>
    </row>
    <row r="42" spans="1:6" ht="18" x14ac:dyDescent="0.25">
      <c r="A42" s="18"/>
      <c r="B42" s="19" t="s">
        <v>11</v>
      </c>
      <c r="C42" s="60" t="s">
        <v>19</v>
      </c>
      <c r="D42" s="110">
        <v>315</v>
      </c>
      <c r="E42" s="147">
        <v>5</v>
      </c>
      <c r="F42" s="169">
        <f t="shared" si="2"/>
        <v>1575</v>
      </c>
    </row>
    <row r="43" spans="1:6" ht="167.25" customHeight="1" x14ac:dyDescent="0.25">
      <c r="A43" s="13" t="s">
        <v>24</v>
      </c>
      <c r="B43" s="24" t="s">
        <v>72</v>
      </c>
      <c r="C43" s="15"/>
      <c r="D43" s="109"/>
      <c r="E43" s="139"/>
      <c r="F43" s="176"/>
    </row>
    <row r="44" spans="1:6" ht="18.75" customHeight="1" x14ac:dyDescent="0.25">
      <c r="A44" s="25"/>
      <c r="B44" s="88" t="s">
        <v>134</v>
      </c>
      <c r="C44" s="28" t="s">
        <v>19</v>
      </c>
      <c r="D44" s="120">
        <v>1284</v>
      </c>
      <c r="E44" s="140">
        <v>5</v>
      </c>
      <c r="F44" s="169">
        <f t="shared" si="2"/>
        <v>6420</v>
      </c>
    </row>
    <row r="45" spans="1:6" ht="18" x14ac:dyDescent="0.25">
      <c r="A45" s="32"/>
      <c r="B45" s="70" t="s">
        <v>135</v>
      </c>
      <c r="C45" s="28" t="s">
        <v>19</v>
      </c>
      <c r="D45" s="116">
        <v>1284</v>
      </c>
      <c r="E45" s="147">
        <v>10</v>
      </c>
      <c r="F45" s="169">
        <f t="shared" si="2"/>
        <v>12840</v>
      </c>
    </row>
    <row r="46" spans="1:6" ht="15.75" x14ac:dyDescent="0.25">
      <c r="A46" s="215" t="s">
        <v>25</v>
      </c>
      <c r="B46" s="216"/>
      <c r="C46" s="216"/>
      <c r="D46" s="216"/>
      <c r="E46" s="217"/>
      <c r="F46" s="173">
        <f>SUM(F20:F45)</f>
        <v>127609.09999999999</v>
      </c>
    </row>
    <row r="47" spans="1:6" ht="15.75" x14ac:dyDescent="0.25">
      <c r="A47" s="65" t="s">
        <v>26</v>
      </c>
      <c r="B47" s="66" t="s">
        <v>27</v>
      </c>
      <c r="C47" s="66"/>
      <c r="D47" s="121"/>
      <c r="E47" s="152"/>
      <c r="F47" s="182"/>
    </row>
    <row r="48" spans="1:6" ht="105" x14ac:dyDescent="0.25">
      <c r="A48" s="3" t="s">
        <v>8</v>
      </c>
      <c r="B48" s="33" t="s">
        <v>73</v>
      </c>
      <c r="C48" s="31"/>
      <c r="D48" s="107"/>
      <c r="E48" s="103"/>
      <c r="F48" s="179"/>
    </row>
    <row r="49" spans="1:9" ht="18" x14ac:dyDescent="0.25">
      <c r="A49" s="6"/>
      <c r="B49" s="19" t="s">
        <v>11</v>
      </c>
      <c r="C49" s="28" t="s">
        <v>19</v>
      </c>
      <c r="D49" s="108">
        <v>65.5</v>
      </c>
      <c r="E49" s="138">
        <v>300</v>
      </c>
      <c r="F49" s="169">
        <f t="shared" ref="F49:F61" si="3">D49*E49</f>
        <v>19650</v>
      </c>
    </row>
    <row r="50" spans="1:9" ht="93" x14ac:dyDescent="0.25">
      <c r="A50" s="13" t="s">
        <v>12</v>
      </c>
      <c r="B50" s="24" t="s">
        <v>70</v>
      </c>
      <c r="C50" s="27"/>
      <c r="D50" s="109"/>
      <c r="E50" s="139"/>
      <c r="F50" s="176"/>
    </row>
    <row r="51" spans="1:9" ht="18" x14ac:dyDescent="0.25">
      <c r="A51" s="18"/>
      <c r="B51" s="19" t="s">
        <v>11</v>
      </c>
      <c r="C51" s="60" t="s">
        <v>19</v>
      </c>
      <c r="D51" s="110">
        <v>6</v>
      </c>
      <c r="E51" s="105">
        <v>400</v>
      </c>
      <c r="F51" s="169">
        <f t="shared" si="3"/>
        <v>2400</v>
      </c>
    </row>
    <row r="52" spans="1:9" ht="105.75" customHeight="1" x14ac:dyDescent="0.25">
      <c r="A52" s="13" t="s">
        <v>13</v>
      </c>
      <c r="B52" s="24" t="s">
        <v>74</v>
      </c>
      <c r="C52" s="15"/>
      <c r="D52" s="109"/>
      <c r="E52" s="139"/>
      <c r="F52" s="176"/>
    </row>
    <row r="53" spans="1:9" ht="18" x14ac:dyDescent="0.25">
      <c r="A53" s="18"/>
      <c r="B53" s="71" t="s">
        <v>147</v>
      </c>
      <c r="C53" s="60" t="s">
        <v>19</v>
      </c>
      <c r="D53" s="110">
        <v>0.7</v>
      </c>
      <c r="E53" s="105">
        <v>800</v>
      </c>
      <c r="F53" s="169">
        <f t="shared" si="3"/>
        <v>560</v>
      </c>
    </row>
    <row r="54" spans="1:9" ht="90" x14ac:dyDescent="0.25">
      <c r="A54" s="13" t="s">
        <v>20</v>
      </c>
      <c r="B54" s="24" t="s">
        <v>75</v>
      </c>
      <c r="C54" s="15"/>
      <c r="D54" s="109"/>
      <c r="E54" s="139"/>
      <c r="F54" s="170"/>
    </row>
    <row r="55" spans="1:9" ht="18" x14ac:dyDescent="0.25">
      <c r="A55" s="18"/>
      <c r="B55" s="70" t="s">
        <v>148</v>
      </c>
      <c r="C55" s="60" t="s">
        <v>19</v>
      </c>
      <c r="D55" s="110">
        <v>32</v>
      </c>
      <c r="E55" s="105">
        <v>200</v>
      </c>
      <c r="F55" s="169">
        <f t="shared" si="3"/>
        <v>6400</v>
      </c>
    </row>
    <row r="56" spans="1:9" ht="93" x14ac:dyDescent="0.25">
      <c r="A56" s="13" t="s">
        <v>21</v>
      </c>
      <c r="B56" s="24" t="s">
        <v>76</v>
      </c>
      <c r="C56" s="15"/>
      <c r="D56" s="109"/>
      <c r="E56" s="139"/>
      <c r="F56" s="170"/>
      <c r="I56" s="33"/>
    </row>
    <row r="57" spans="1:9" ht="18" x14ac:dyDescent="0.25">
      <c r="A57" s="6"/>
      <c r="B57" s="7"/>
      <c r="C57" s="8" t="s">
        <v>19</v>
      </c>
      <c r="D57" s="108">
        <v>20</v>
      </c>
      <c r="E57" s="138">
        <v>200</v>
      </c>
      <c r="F57" s="169">
        <f t="shared" si="3"/>
        <v>4000</v>
      </c>
    </row>
    <row r="58" spans="1:9" ht="140.25" customHeight="1" x14ac:dyDescent="0.25">
      <c r="A58" s="13" t="s">
        <v>22</v>
      </c>
      <c r="B58" s="24" t="s">
        <v>77</v>
      </c>
      <c r="C58" s="15"/>
      <c r="D58" s="109"/>
      <c r="E58" s="139"/>
      <c r="F58" s="170"/>
    </row>
    <row r="59" spans="1:9" x14ac:dyDescent="0.25">
      <c r="A59" s="18"/>
      <c r="B59" s="7"/>
      <c r="C59" s="20" t="s">
        <v>28</v>
      </c>
      <c r="D59" s="110">
        <v>2800</v>
      </c>
      <c r="E59" s="105">
        <v>2.5</v>
      </c>
      <c r="F59" s="171">
        <f t="shared" si="3"/>
        <v>7000</v>
      </c>
    </row>
    <row r="60" spans="1:9" ht="49.5" customHeight="1" x14ac:dyDescent="0.25">
      <c r="A60" s="25" t="s">
        <v>23</v>
      </c>
      <c r="B60" s="24" t="s">
        <v>78</v>
      </c>
      <c r="C60" s="26"/>
      <c r="D60" s="120"/>
      <c r="E60" s="153"/>
      <c r="F60" s="183"/>
    </row>
    <row r="61" spans="1:9" x14ac:dyDescent="0.25">
      <c r="A61" s="18"/>
      <c r="B61" s="67"/>
      <c r="C61" s="20" t="s">
        <v>28</v>
      </c>
      <c r="D61" s="110">
        <v>200</v>
      </c>
      <c r="E61" s="105">
        <v>2.5</v>
      </c>
      <c r="F61" s="169">
        <f t="shared" si="3"/>
        <v>500</v>
      </c>
    </row>
    <row r="62" spans="1:9" ht="15.75" x14ac:dyDescent="0.25">
      <c r="A62" s="218" t="s">
        <v>30</v>
      </c>
      <c r="B62" s="219"/>
      <c r="C62" s="219"/>
      <c r="D62" s="219"/>
      <c r="E62" s="220"/>
      <c r="F62" s="184">
        <f>SUM(F49:F61)</f>
        <v>40510</v>
      </c>
    </row>
    <row r="63" spans="1:9" ht="15.75" x14ac:dyDescent="0.25">
      <c r="A63" s="41" t="s">
        <v>31</v>
      </c>
      <c r="B63" s="66" t="s">
        <v>80</v>
      </c>
      <c r="C63" s="66"/>
      <c r="D63" s="122"/>
      <c r="E63" s="152"/>
      <c r="F63" s="182"/>
    </row>
    <row r="64" spans="1:9" ht="90" x14ac:dyDescent="0.25">
      <c r="A64" s="11" t="s">
        <v>8</v>
      </c>
      <c r="B64" s="42" t="s">
        <v>88</v>
      </c>
      <c r="C64" s="12"/>
      <c r="D64" s="111"/>
      <c r="E64" s="144"/>
      <c r="F64" s="180"/>
    </row>
    <row r="65" spans="1:14" x14ac:dyDescent="0.25">
      <c r="A65" s="75"/>
      <c r="B65" s="86"/>
      <c r="C65" s="87" t="s">
        <v>9</v>
      </c>
      <c r="D65" s="113">
        <v>800</v>
      </c>
      <c r="E65" s="154">
        <v>2</v>
      </c>
      <c r="F65" s="178">
        <f t="shared" ref="F65" si="4">D65*E65</f>
        <v>1600</v>
      </c>
    </row>
    <row r="66" spans="1:14" ht="15.75" x14ac:dyDescent="0.25">
      <c r="A66" s="203" t="s">
        <v>87</v>
      </c>
      <c r="B66" s="204"/>
      <c r="C66" s="204"/>
      <c r="D66" s="204"/>
      <c r="E66" s="205"/>
      <c r="F66" s="173">
        <f>SUM(F65)</f>
        <v>1600</v>
      </c>
    </row>
    <row r="67" spans="1:14" ht="15.75" x14ac:dyDescent="0.25">
      <c r="A67" s="41" t="s">
        <v>40</v>
      </c>
      <c r="B67" s="66" t="s">
        <v>89</v>
      </c>
      <c r="C67" s="66"/>
      <c r="D67" s="122"/>
      <c r="E67" s="152"/>
      <c r="F67" s="182"/>
    </row>
    <row r="68" spans="1:14" ht="105" x14ac:dyDescent="0.25">
      <c r="A68" s="11" t="s">
        <v>8</v>
      </c>
      <c r="B68" s="42" t="s">
        <v>141</v>
      </c>
      <c r="C68" s="12"/>
      <c r="D68" s="111"/>
      <c r="E68" s="144"/>
      <c r="F68" s="180"/>
    </row>
    <row r="69" spans="1:14" x14ac:dyDescent="0.25">
      <c r="A69" s="18"/>
      <c r="B69" s="71"/>
      <c r="C69" s="60" t="s">
        <v>55</v>
      </c>
      <c r="D69" s="110">
        <v>18</v>
      </c>
      <c r="E69" s="105">
        <v>350</v>
      </c>
      <c r="F69" s="171">
        <f t="shared" ref="F69:F71" si="5">D69*E69</f>
        <v>6300</v>
      </c>
    </row>
    <row r="70" spans="1:14" ht="105" x14ac:dyDescent="0.25">
      <c r="A70" s="11" t="s">
        <v>12</v>
      </c>
      <c r="B70" s="42" t="s">
        <v>141</v>
      </c>
      <c r="C70" s="89"/>
      <c r="D70" s="111"/>
      <c r="E70" s="140"/>
      <c r="F70" s="172"/>
    </row>
    <row r="71" spans="1:14" x14ac:dyDescent="0.25">
      <c r="A71" s="18"/>
      <c r="B71" s="71"/>
      <c r="C71" s="60" t="s">
        <v>55</v>
      </c>
      <c r="D71" s="110">
        <v>54</v>
      </c>
      <c r="E71" s="105">
        <v>10</v>
      </c>
      <c r="F71" s="171">
        <f t="shared" si="5"/>
        <v>540</v>
      </c>
    </row>
    <row r="72" spans="1:14" ht="113.25" customHeight="1" x14ac:dyDescent="0.25">
      <c r="A72" s="9" t="s">
        <v>13</v>
      </c>
      <c r="B72" s="42" t="s">
        <v>91</v>
      </c>
      <c r="C72" s="10"/>
      <c r="D72" s="114"/>
      <c r="E72" s="155"/>
      <c r="F72" s="185"/>
    </row>
    <row r="73" spans="1:14" x14ac:dyDescent="0.25">
      <c r="A73" s="18"/>
      <c r="B73" s="43"/>
      <c r="C73" s="20" t="s">
        <v>55</v>
      </c>
      <c r="D73" s="110">
        <v>9</v>
      </c>
      <c r="E73" s="105">
        <v>200</v>
      </c>
      <c r="F73" s="169">
        <f t="shared" ref="F73" si="6">D73*E73</f>
        <v>1800</v>
      </c>
    </row>
    <row r="74" spans="1:14" ht="15.75" x14ac:dyDescent="0.25">
      <c r="A74" s="203" t="s">
        <v>90</v>
      </c>
      <c r="B74" s="204"/>
      <c r="C74" s="204"/>
      <c r="D74" s="204"/>
      <c r="E74" s="205"/>
      <c r="F74" s="173">
        <f>SUM(F69:F73)</f>
        <v>8640</v>
      </c>
    </row>
    <row r="75" spans="1:14" ht="15.75" x14ac:dyDescent="0.25">
      <c r="A75" s="65" t="s">
        <v>33</v>
      </c>
      <c r="B75" s="66" t="s">
        <v>92</v>
      </c>
      <c r="C75" s="34"/>
      <c r="D75" s="122"/>
      <c r="E75" s="152"/>
      <c r="F75" s="182"/>
    </row>
    <row r="76" spans="1:14" ht="60" x14ac:dyDescent="0.25">
      <c r="A76" s="13" t="s">
        <v>8</v>
      </c>
      <c r="B76" s="24" t="s">
        <v>94</v>
      </c>
      <c r="C76" s="15"/>
      <c r="D76" s="109" t="s">
        <v>14</v>
      </c>
      <c r="E76" s="143"/>
      <c r="F76" s="176"/>
    </row>
    <row r="77" spans="1:14" ht="30" x14ac:dyDescent="0.25">
      <c r="A77" s="3"/>
      <c r="B77" s="16" t="s">
        <v>95</v>
      </c>
      <c r="C77" s="4"/>
      <c r="D77" s="107"/>
      <c r="E77" s="103"/>
      <c r="F77" s="168"/>
      <c r="I77" s="57"/>
      <c r="J77" s="37"/>
      <c r="K77" s="38"/>
      <c r="L77" s="39"/>
      <c r="M77" s="40"/>
      <c r="N77" s="61"/>
    </row>
    <row r="78" spans="1:14" x14ac:dyDescent="0.25">
      <c r="A78" s="3"/>
      <c r="B78" s="16" t="s">
        <v>96</v>
      </c>
      <c r="C78" s="4" t="s">
        <v>9</v>
      </c>
      <c r="D78" s="107">
        <v>3528</v>
      </c>
      <c r="E78" s="103">
        <v>63</v>
      </c>
      <c r="F78" s="168">
        <f t="shared" ref="F78" si="7">D78*E78</f>
        <v>222264</v>
      </c>
      <c r="I78" s="57"/>
      <c r="J78" s="37"/>
      <c r="K78" s="38"/>
      <c r="L78" s="39"/>
      <c r="M78" s="40"/>
      <c r="N78" s="61"/>
    </row>
    <row r="79" spans="1:14" ht="30" x14ac:dyDescent="0.25">
      <c r="A79" s="3"/>
      <c r="B79" s="33" t="s">
        <v>97</v>
      </c>
      <c r="C79" s="4"/>
      <c r="D79" s="107"/>
      <c r="E79" s="103"/>
      <c r="F79" s="183"/>
      <c r="I79" s="57"/>
      <c r="J79" s="37"/>
      <c r="K79" s="38"/>
      <c r="L79" s="39"/>
      <c r="M79" s="40"/>
      <c r="N79" s="61"/>
    </row>
    <row r="80" spans="1:14" x14ac:dyDescent="0.25">
      <c r="A80" s="3"/>
      <c r="B80" s="16" t="s">
        <v>98</v>
      </c>
      <c r="C80" s="4" t="s">
        <v>9</v>
      </c>
      <c r="D80" s="107">
        <v>3530</v>
      </c>
      <c r="E80" s="103">
        <v>6.5</v>
      </c>
      <c r="F80" s="171">
        <f t="shared" ref="F80" si="8">D80*E80</f>
        <v>22945</v>
      </c>
      <c r="I80" s="57"/>
      <c r="J80" s="37"/>
      <c r="K80" s="38"/>
      <c r="L80" s="39"/>
      <c r="M80" s="40"/>
      <c r="N80" s="61"/>
    </row>
    <row r="81" spans="1:14" ht="45" x14ac:dyDescent="0.25">
      <c r="A81" s="13" t="s">
        <v>12</v>
      </c>
      <c r="B81" s="21" t="s">
        <v>99</v>
      </c>
      <c r="C81" s="15"/>
      <c r="D81" s="109"/>
      <c r="E81" s="143"/>
      <c r="F81" s="176"/>
      <c r="I81" s="57"/>
      <c r="J81" s="37"/>
      <c r="K81" s="38"/>
      <c r="L81" s="39"/>
      <c r="M81" s="40"/>
      <c r="N81" s="61"/>
    </row>
    <row r="82" spans="1:14" x14ac:dyDescent="0.25">
      <c r="A82" s="3"/>
      <c r="B82" s="5" t="s">
        <v>100</v>
      </c>
      <c r="C82" s="4" t="s">
        <v>29</v>
      </c>
      <c r="D82" s="107">
        <v>332</v>
      </c>
      <c r="E82" s="137">
        <v>75</v>
      </c>
      <c r="F82" s="168">
        <f t="shared" ref="F82:F86" si="9">D82*E82</f>
        <v>24900</v>
      </c>
      <c r="I82" s="57"/>
      <c r="J82" s="37"/>
      <c r="K82" s="38"/>
      <c r="L82" s="39"/>
      <c r="M82" s="40"/>
      <c r="N82" s="61"/>
    </row>
    <row r="83" spans="1:14" x14ac:dyDescent="0.25">
      <c r="A83" s="6"/>
      <c r="B83" s="5" t="s">
        <v>136</v>
      </c>
      <c r="C83" s="4" t="s">
        <v>29</v>
      </c>
      <c r="D83" s="107">
        <v>1</v>
      </c>
      <c r="E83" s="148">
        <v>35</v>
      </c>
      <c r="F83" s="168">
        <f t="shared" si="9"/>
        <v>35</v>
      </c>
      <c r="I83" s="57"/>
      <c r="J83" s="37"/>
      <c r="K83" s="38"/>
      <c r="L83" s="39"/>
      <c r="M83" s="40"/>
      <c r="N83" s="61"/>
    </row>
    <row r="84" spans="1:14" x14ac:dyDescent="0.25">
      <c r="A84" s="6"/>
      <c r="B84" s="5" t="s">
        <v>101</v>
      </c>
      <c r="C84" s="4" t="s">
        <v>29</v>
      </c>
      <c r="D84" s="107">
        <v>24</v>
      </c>
      <c r="E84" s="148">
        <v>30</v>
      </c>
      <c r="F84" s="168">
        <f t="shared" si="9"/>
        <v>720</v>
      </c>
      <c r="I84" s="57"/>
      <c r="J84" s="37"/>
      <c r="K84" s="38"/>
      <c r="L84" s="39"/>
      <c r="M84" s="40"/>
      <c r="N84" s="61"/>
    </row>
    <row r="85" spans="1:14" x14ac:dyDescent="0.25">
      <c r="A85" s="6"/>
      <c r="B85" s="16" t="s">
        <v>102</v>
      </c>
      <c r="C85" s="4" t="s">
        <v>29</v>
      </c>
      <c r="D85" s="107">
        <v>38</v>
      </c>
      <c r="E85" s="148">
        <v>64</v>
      </c>
      <c r="F85" s="168">
        <f t="shared" si="9"/>
        <v>2432</v>
      </c>
      <c r="I85" s="57"/>
      <c r="J85" s="62"/>
      <c r="K85" s="38"/>
      <c r="L85" s="39"/>
      <c r="M85" s="63"/>
      <c r="N85" s="64"/>
    </row>
    <row r="86" spans="1:14" x14ac:dyDescent="0.25">
      <c r="A86" s="6"/>
      <c r="B86" s="16" t="s">
        <v>137</v>
      </c>
      <c r="C86" s="4" t="s">
        <v>29</v>
      </c>
      <c r="D86" s="107">
        <v>1</v>
      </c>
      <c r="E86" s="148">
        <v>23</v>
      </c>
      <c r="F86" s="168">
        <f t="shared" si="9"/>
        <v>23</v>
      </c>
      <c r="I86" s="57"/>
      <c r="J86" s="62"/>
      <c r="K86" s="38"/>
      <c r="L86" s="39"/>
      <c r="M86" s="63"/>
      <c r="N86" s="64"/>
    </row>
    <row r="87" spans="1:14" ht="45" x14ac:dyDescent="0.25">
      <c r="A87" s="9" t="s">
        <v>13</v>
      </c>
      <c r="B87" s="29" t="s">
        <v>103</v>
      </c>
      <c r="C87" s="10"/>
      <c r="D87" s="114"/>
      <c r="E87" s="145"/>
      <c r="F87" s="185"/>
    </row>
    <row r="88" spans="1:14" x14ac:dyDescent="0.25">
      <c r="A88" s="13"/>
      <c r="B88" s="90" t="s">
        <v>105</v>
      </c>
      <c r="C88" s="91"/>
      <c r="D88" s="109"/>
      <c r="E88" s="143"/>
      <c r="F88" s="170"/>
    </row>
    <row r="89" spans="1:14" x14ac:dyDescent="0.25">
      <c r="A89" s="3"/>
      <c r="B89" s="92" t="s">
        <v>149</v>
      </c>
      <c r="C89" s="4" t="s">
        <v>29</v>
      </c>
      <c r="D89" s="107">
        <v>3</v>
      </c>
      <c r="E89" s="137">
        <v>370</v>
      </c>
      <c r="F89" s="168">
        <f t="shared" ref="F89:F120" si="10">D89*E89</f>
        <v>1110</v>
      </c>
    </row>
    <row r="90" spans="1:14" x14ac:dyDescent="0.25">
      <c r="A90" s="3"/>
      <c r="B90" s="92" t="s">
        <v>106</v>
      </c>
      <c r="C90" s="4" t="s">
        <v>29</v>
      </c>
      <c r="D90" s="107">
        <v>9</v>
      </c>
      <c r="E90" s="137">
        <v>455</v>
      </c>
      <c r="F90" s="168">
        <f t="shared" si="10"/>
        <v>4095</v>
      </c>
    </row>
    <row r="91" spans="1:14" x14ac:dyDescent="0.25">
      <c r="A91" s="3"/>
      <c r="B91" s="92" t="s">
        <v>107</v>
      </c>
      <c r="C91" s="4" t="s">
        <v>29</v>
      </c>
      <c r="D91" s="123">
        <v>9</v>
      </c>
      <c r="E91" s="137">
        <v>445</v>
      </c>
      <c r="F91" s="168">
        <f t="shared" si="10"/>
        <v>4005</v>
      </c>
    </row>
    <row r="92" spans="1:14" x14ac:dyDescent="0.25">
      <c r="A92" s="3"/>
      <c r="B92" s="93" t="s">
        <v>108</v>
      </c>
      <c r="C92" s="92"/>
      <c r="D92" s="123"/>
      <c r="E92" s="137"/>
      <c r="F92" s="168"/>
    </row>
    <row r="93" spans="1:14" x14ac:dyDescent="0.25">
      <c r="A93" s="3"/>
      <c r="B93" s="92" t="s">
        <v>109</v>
      </c>
      <c r="C93" s="4" t="s">
        <v>29</v>
      </c>
      <c r="D93" s="123">
        <v>50</v>
      </c>
      <c r="E93" s="137">
        <v>550</v>
      </c>
      <c r="F93" s="168">
        <f t="shared" si="10"/>
        <v>27500</v>
      </c>
    </row>
    <row r="94" spans="1:14" x14ac:dyDescent="0.25">
      <c r="A94" s="3"/>
      <c r="B94" s="92" t="s">
        <v>150</v>
      </c>
      <c r="C94" s="4" t="s">
        <v>29</v>
      </c>
      <c r="D94" s="123">
        <v>8</v>
      </c>
      <c r="E94" s="137">
        <v>360</v>
      </c>
      <c r="F94" s="168">
        <f t="shared" si="10"/>
        <v>2880</v>
      </c>
    </row>
    <row r="95" spans="1:14" x14ac:dyDescent="0.25">
      <c r="A95" s="3"/>
      <c r="B95" s="92" t="s">
        <v>110</v>
      </c>
      <c r="C95" s="4" t="s">
        <v>29</v>
      </c>
      <c r="D95" s="123">
        <v>9</v>
      </c>
      <c r="E95" s="137">
        <v>390</v>
      </c>
      <c r="F95" s="168">
        <f t="shared" si="10"/>
        <v>3510</v>
      </c>
    </row>
    <row r="96" spans="1:14" x14ac:dyDescent="0.25">
      <c r="A96" s="3"/>
      <c r="B96" s="92" t="s">
        <v>111</v>
      </c>
      <c r="C96" s="4" t="s">
        <v>29</v>
      </c>
      <c r="D96" s="123">
        <v>1</v>
      </c>
      <c r="E96" s="137">
        <v>220</v>
      </c>
      <c r="F96" s="168">
        <f t="shared" si="10"/>
        <v>220</v>
      </c>
    </row>
    <row r="97" spans="1:6" ht="15.75" customHeight="1" x14ac:dyDescent="0.25">
      <c r="A97" s="3"/>
      <c r="B97" s="92" t="s">
        <v>138</v>
      </c>
      <c r="C97" s="4" t="s">
        <v>29</v>
      </c>
      <c r="D97" s="123">
        <v>1</v>
      </c>
      <c r="E97" s="137">
        <v>230</v>
      </c>
      <c r="F97" s="168">
        <f t="shared" si="10"/>
        <v>230</v>
      </c>
    </row>
    <row r="98" spans="1:6" x14ac:dyDescent="0.25">
      <c r="A98" s="3"/>
      <c r="B98" s="93" t="s">
        <v>112</v>
      </c>
      <c r="C98" s="92"/>
      <c r="D98" s="123"/>
      <c r="E98" s="137"/>
      <c r="F98" s="168"/>
    </row>
    <row r="99" spans="1:6" x14ac:dyDescent="0.25">
      <c r="A99" s="3"/>
      <c r="B99" s="92" t="s">
        <v>113</v>
      </c>
      <c r="C99" s="4" t="s">
        <v>29</v>
      </c>
      <c r="D99" s="123">
        <v>18</v>
      </c>
      <c r="E99" s="137">
        <v>205</v>
      </c>
      <c r="F99" s="168">
        <f t="shared" si="10"/>
        <v>3690</v>
      </c>
    </row>
    <row r="100" spans="1:6" x14ac:dyDescent="0.25">
      <c r="A100" s="3"/>
      <c r="B100" s="92" t="s">
        <v>114</v>
      </c>
      <c r="C100" s="4" t="s">
        <v>29</v>
      </c>
      <c r="D100" s="123">
        <v>9</v>
      </c>
      <c r="E100" s="137">
        <v>155</v>
      </c>
      <c r="F100" s="168">
        <f t="shared" si="10"/>
        <v>1395</v>
      </c>
    </row>
    <row r="101" spans="1:6" x14ac:dyDescent="0.25">
      <c r="A101" s="3"/>
      <c r="B101" s="93" t="s">
        <v>139</v>
      </c>
      <c r="C101" s="4"/>
      <c r="D101" s="123"/>
      <c r="E101" s="137"/>
      <c r="F101" s="168"/>
    </row>
    <row r="102" spans="1:6" x14ac:dyDescent="0.25">
      <c r="A102" s="3"/>
      <c r="B102" s="92" t="s">
        <v>151</v>
      </c>
      <c r="C102" s="4" t="s">
        <v>29</v>
      </c>
      <c r="D102" s="123">
        <v>1</v>
      </c>
      <c r="E102" s="137">
        <v>170</v>
      </c>
      <c r="F102" s="168">
        <f t="shared" si="10"/>
        <v>170</v>
      </c>
    </row>
    <row r="103" spans="1:6" x14ac:dyDescent="0.25">
      <c r="A103" s="3"/>
      <c r="B103" s="93" t="s">
        <v>122</v>
      </c>
      <c r="C103" s="92"/>
      <c r="D103" s="123"/>
      <c r="E103" s="137"/>
      <c r="F103" s="168"/>
    </row>
    <row r="104" spans="1:6" x14ac:dyDescent="0.25">
      <c r="A104" s="3"/>
      <c r="B104" s="92" t="s">
        <v>49</v>
      </c>
      <c r="C104" s="4" t="s">
        <v>29</v>
      </c>
      <c r="D104" s="123">
        <v>95</v>
      </c>
      <c r="E104" s="137">
        <v>6</v>
      </c>
      <c r="F104" s="168">
        <f t="shared" si="10"/>
        <v>570</v>
      </c>
    </row>
    <row r="105" spans="1:6" x14ac:dyDescent="0.25">
      <c r="A105" s="3"/>
      <c r="B105" s="92" t="s">
        <v>123</v>
      </c>
      <c r="C105" s="4" t="s">
        <v>29</v>
      </c>
      <c r="D105" s="123">
        <v>63</v>
      </c>
      <c r="E105" s="137">
        <v>5</v>
      </c>
      <c r="F105" s="168">
        <f t="shared" si="10"/>
        <v>315</v>
      </c>
    </row>
    <row r="106" spans="1:6" x14ac:dyDescent="0.25">
      <c r="A106" s="3"/>
      <c r="B106" s="92" t="s">
        <v>140</v>
      </c>
      <c r="C106" s="4" t="s">
        <v>29</v>
      </c>
      <c r="D106" s="123">
        <v>3</v>
      </c>
      <c r="E106" s="137">
        <v>5</v>
      </c>
      <c r="F106" s="168">
        <f t="shared" si="10"/>
        <v>15</v>
      </c>
    </row>
    <row r="107" spans="1:6" x14ac:dyDescent="0.25">
      <c r="A107" s="3"/>
      <c r="B107" s="92" t="s">
        <v>48</v>
      </c>
      <c r="C107" s="4" t="s">
        <v>29</v>
      </c>
      <c r="D107" s="123">
        <v>18</v>
      </c>
      <c r="E107" s="137">
        <v>5</v>
      </c>
      <c r="F107" s="168">
        <f t="shared" si="10"/>
        <v>90</v>
      </c>
    </row>
    <row r="108" spans="1:6" x14ac:dyDescent="0.25">
      <c r="A108" s="3"/>
      <c r="B108" s="93" t="s">
        <v>124</v>
      </c>
      <c r="C108" s="4"/>
      <c r="D108" s="123"/>
      <c r="E108" s="137"/>
      <c r="F108" s="168"/>
    </row>
    <row r="109" spans="1:6" x14ac:dyDescent="0.25">
      <c r="A109" s="3"/>
      <c r="B109" s="92" t="s">
        <v>125</v>
      </c>
      <c r="C109" s="4" t="s">
        <v>29</v>
      </c>
      <c r="D109" s="123">
        <v>784</v>
      </c>
      <c r="E109" s="137">
        <v>4.5</v>
      </c>
      <c r="F109" s="168">
        <f t="shared" si="10"/>
        <v>3528</v>
      </c>
    </row>
    <row r="110" spans="1:6" x14ac:dyDescent="0.25">
      <c r="A110" s="18"/>
      <c r="B110" s="94" t="s">
        <v>126</v>
      </c>
      <c r="C110" s="20" t="s">
        <v>29</v>
      </c>
      <c r="D110" s="124">
        <v>648</v>
      </c>
      <c r="E110" s="147">
        <v>3.25</v>
      </c>
      <c r="F110" s="168">
        <f t="shared" si="10"/>
        <v>2106</v>
      </c>
    </row>
    <row r="111" spans="1:6" ht="60" x14ac:dyDescent="0.25">
      <c r="A111" s="75" t="s">
        <v>20</v>
      </c>
      <c r="B111" s="95" t="s">
        <v>104</v>
      </c>
      <c r="C111" s="87"/>
      <c r="D111" s="113"/>
      <c r="E111" s="154"/>
      <c r="F111" s="186"/>
    </row>
    <row r="112" spans="1:6" x14ac:dyDescent="0.25">
      <c r="A112" s="13"/>
      <c r="B112" s="96" t="s">
        <v>115</v>
      </c>
      <c r="C112" s="15" t="s">
        <v>29</v>
      </c>
      <c r="D112" s="125">
        <v>9</v>
      </c>
      <c r="E112" s="139">
        <v>720</v>
      </c>
      <c r="F112" s="168">
        <f t="shared" si="10"/>
        <v>6480</v>
      </c>
    </row>
    <row r="113" spans="1:6" x14ac:dyDescent="0.25">
      <c r="A113" s="3"/>
      <c r="B113" s="92" t="s">
        <v>116</v>
      </c>
      <c r="C113" s="4" t="s">
        <v>29</v>
      </c>
      <c r="D113" s="123">
        <v>9</v>
      </c>
      <c r="E113" s="103">
        <v>350</v>
      </c>
      <c r="F113" s="168">
        <f t="shared" si="10"/>
        <v>3150</v>
      </c>
    </row>
    <row r="114" spans="1:6" x14ac:dyDescent="0.25">
      <c r="A114" s="3"/>
      <c r="B114" s="92" t="s">
        <v>152</v>
      </c>
      <c r="C114" s="4" t="s">
        <v>29</v>
      </c>
      <c r="D114" s="123">
        <v>1</v>
      </c>
      <c r="E114" s="103">
        <v>260</v>
      </c>
      <c r="F114" s="168">
        <f t="shared" si="10"/>
        <v>260</v>
      </c>
    </row>
    <row r="115" spans="1:6" x14ac:dyDescent="0.25">
      <c r="A115" s="3"/>
      <c r="B115" s="92" t="s">
        <v>117</v>
      </c>
      <c r="C115" s="4" t="s">
        <v>29</v>
      </c>
      <c r="D115" s="123">
        <v>9</v>
      </c>
      <c r="E115" s="103">
        <v>220</v>
      </c>
      <c r="F115" s="168">
        <f t="shared" si="10"/>
        <v>1980</v>
      </c>
    </row>
    <row r="116" spans="1:6" ht="30" x14ac:dyDescent="0.25">
      <c r="A116" s="3"/>
      <c r="B116" s="97" t="s">
        <v>118</v>
      </c>
      <c r="C116" s="4" t="s">
        <v>29</v>
      </c>
      <c r="D116" s="123">
        <v>9</v>
      </c>
      <c r="E116" s="103">
        <v>410</v>
      </c>
      <c r="F116" s="168">
        <f t="shared" si="10"/>
        <v>3690</v>
      </c>
    </row>
    <row r="117" spans="1:6" x14ac:dyDescent="0.25">
      <c r="A117" s="3"/>
      <c r="B117" s="92" t="s">
        <v>119</v>
      </c>
      <c r="C117" s="4" t="s">
        <v>29</v>
      </c>
      <c r="D117" s="123">
        <v>6</v>
      </c>
      <c r="E117" s="103">
        <v>570</v>
      </c>
      <c r="F117" s="168">
        <f t="shared" si="10"/>
        <v>3420</v>
      </c>
    </row>
    <row r="118" spans="1:6" x14ac:dyDescent="0.25">
      <c r="A118" s="3"/>
      <c r="B118" s="92" t="s">
        <v>120</v>
      </c>
      <c r="C118" s="4" t="s">
        <v>29</v>
      </c>
      <c r="D118" s="123">
        <v>9</v>
      </c>
      <c r="E118" s="103">
        <v>170</v>
      </c>
      <c r="F118" s="168">
        <f t="shared" si="10"/>
        <v>1530</v>
      </c>
    </row>
    <row r="119" spans="1:6" x14ac:dyDescent="0.25">
      <c r="A119" s="36"/>
      <c r="B119" s="92" t="s">
        <v>121</v>
      </c>
      <c r="C119" s="4" t="s">
        <v>29</v>
      </c>
      <c r="D119" s="123">
        <v>38</v>
      </c>
      <c r="E119" s="103">
        <v>90</v>
      </c>
      <c r="F119" s="168">
        <f t="shared" si="10"/>
        <v>3420</v>
      </c>
    </row>
    <row r="120" spans="1:6" x14ac:dyDescent="0.25">
      <c r="A120" s="98"/>
      <c r="B120" s="94" t="s">
        <v>142</v>
      </c>
      <c r="C120" s="20" t="s">
        <v>29</v>
      </c>
      <c r="D120" s="124">
        <v>1</v>
      </c>
      <c r="E120" s="105">
        <v>60</v>
      </c>
      <c r="F120" s="168">
        <f t="shared" si="10"/>
        <v>60</v>
      </c>
    </row>
    <row r="121" spans="1:6" ht="30" x14ac:dyDescent="0.25">
      <c r="A121" s="13" t="s">
        <v>21</v>
      </c>
      <c r="B121" s="14" t="s">
        <v>32</v>
      </c>
      <c r="C121" s="15"/>
      <c r="D121" s="109"/>
      <c r="E121" s="139"/>
      <c r="F121" s="176"/>
    </row>
    <row r="122" spans="1:6" x14ac:dyDescent="0.25">
      <c r="A122" s="11"/>
      <c r="B122" s="33" t="s">
        <v>43</v>
      </c>
      <c r="C122" s="8" t="s">
        <v>9</v>
      </c>
      <c r="D122" s="107">
        <v>3530</v>
      </c>
      <c r="E122" s="140">
        <v>0.2</v>
      </c>
      <c r="F122" s="169">
        <f t="shared" ref="F122:F127" si="11">D122*E122</f>
        <v>706</v>
      </c>
    </row>
    <row r="123" spans="1:6" x14ac:dyDescent="0.25">
      <c r="A123" s="18"/>
      <c r="B123" s="70" t="s">
        <v>127</v>
      </c>
      <c r="C123" s="20" t="s">
        <v>9</v>
      </c>
      <c r="D123" s="110">
        <v>2000</v>
      </c>
      <c r="E123" s="105">
        <v>0.5</v>
      </c>
      <c r="F123" s="169">
        <f t="shared" si="11"/>
        <v>1000</v>
      </c>
    </row>
    <row r="124" spans="1:6" ht="75" x14ac:dyDescent="0.25">
      <c r="A124" s="13" t="s">
        <v>22</v>
      </c>
      <c r="B124" s="21" t="s">
        <v>128</v>
      </c>
      <c r="C124" s="15"/>
      <c r="D124" s="109"/>
      <c r="E124" s="139"/>
      <c r="F124" s="176"/>
    </row>
    <row r="125" spans="1:6" x14ac:dyDescent="0.25">
      <c r="A125" s="3"/>
      <c r="B125" s="16" t="s">
        <v>129</v>
      </c>
      <c r="C125" s="4" t="s">
        <v>9</v>
      </c>
      <c r="D125" s="107">
        <v>3530</v>
      </c>
      <c r="E125" s="103">
        <v>1</v>
      </c>
      <c r="F125" s="169">
        <f t="shared" si="11"/>
        <v>3530</v>
      </c>
    </row>
    <row r="126" spans="1:6" ht="75" x14ac:dyDescent="0.25">
      <c r="A126" s="13" t="s">
        <v>23</v>
      </c>
      <c r="B126" s="14" t="s">
        <v>50</v>
      </c>
      <c r="C126" s="15"/>
      <c r="D126" s="109"/>
      <c r="E126" s="139"/>
      <c r="F126" s="170"/>
    </row>
    <row r="127" spans="1:6" x14ac:dyDescent="0.25">
      <c r="A127" s="3"/>
      <c r="B127" s="35" t="s">
        <v>129</v>
      </c>
      <c r="C127" s="26" t="s">
        <v>9</v>
      </c>
      <c r="D127" s="107">
        <v>3530</v>
      </c>
      <c r="E127" s="137">
        <v>0.5</v>
      </c>
      <c r="F127" s="169">
        <f t="shared" si="11"/>
        <v>1765</v>
      </c>
    </row>
    <row r="128" spans="1:6" x14ac:dyDescent="0.25">
      <c r="A128" s="201" t="s">
        <v>93</v>
      </c>
      <c r="B128" s="202"/>
      <c r="C128" s="202"/>
      <c r="D128" s="202"/>
      <c r="E128" s="202"/>
      <c r="F128" s="187">
        <f>SUM(F78:F127)</f>
        <v>359739</v>
      </c>
    </row>
    <row r="129" spans="1:7" ht="18.75" x14ac:dyDescent="0.25">
      <c r="A129" s="65" t="s">
        <v>79</v>
      </c>
      <c r="B129" s="34" t="s">
        <v>34</v>
      </c>
      <c r="C129" s="44"/>
      <c r="D129" s="126"/>
      <c r="E129" s="156"/>
      <c r="F129" s="188"/>
    </row>
    <row r="130" spans="1:7" ht="75" x14ac:dyDescent="0.25">
      <c r="A130" s="11" t="s">
        <v>8</v>
      </c>
      <c r="B130" s="45" t="s">
        <v>81</v>
      </c>
      <c r="C130" s="85"/>
      <c r="D130" s="127"/>
      <c r="E130" s="157"/>
      <c r="F130" s="189"/>
    </row>
    <row r="131" spans="1:7" ht="13.5" customHeight="1" x14ac:dyDescent="0.25">
      <c r="A131" s="99"/>
      <c r="B131" s="100"/>
      <c r="C131" s="20" t="s">
        <v>58</v>
      </c>
      <c r="D131" s="110"/>
      <c r="E131" s="158"/>
      <c r="F131" s="171">
        <v>2000</v>
      </c>
    </row>
    <row r="132" spans="1:7" ht="60" x14ac:dyDescent="0.25">
      <c r="A132" s="11" t="s">
        <v>12</v>
      </c>
      <c r="B132" s="45" t="s">
        <v>82</v>
      </c>
      <c r="C132" s="46"/>
      <c r="D132" s="128"/>
      <c r="E132" s="159"/>
      <c r="F132" s="190"/>
    </row>
    <row r="133" spans="1:7" ht="15.75" x14ac:dyDescent="0.25">
      <c r="A133" s="101"/>
      <c r="B133" s="102" t="s">
        <v>83</v>
      </c>
      <c r="C133" s="4" t="s">
        <v>85</v>
      </c>
      <c r="D133" s="107">
        <v>1000</v>
      </c>
      <c r="E133" s="103">
        <v>24</v>
      </c>
      <c r="F133" s="168">
        <v>2000</v>
      </c>
      <c r="G133" t="s">
        <v>144</v>
      </c>
    </row>
    <row r="134" spans="1:7" ht="15.75" x14ac:dyDescent="0.25">
      <c r="A134" s="100"/>
      <c r="B134" s="104" t="s">
        <v>84</v>
      </c>
      <c r="C134" s="20" t="s">
        <v>85</v>
      </c>
      <c r="D134" s="110">
        <v>1000</v>
      </c>
      <c r="E134" s="105">
        <v>20</v>
      </c>
      <c r="F134" s="171">
        <v>2000</v>
      </c>
      <c r="G134" t="s">
        <v>144</v>
      </c>
    </row>
    <row r="135" spans="1:7" ht="90" x14ac:dyDescent="0.25">
      <c r="A135" s="25" t="s">
        <v>13</v>
      </c>
      <c r="B135" s="45" t="s">
        <v>86</v>
      </c>
      <c r="C135" s="26"/>
      <c r="D135" s="128"/>
      <c r="E135" s="160"/>
      <c r="F135" s="191"/>
    </row>
    <row r="136" spans="1:7" x14ac:dyDescent="0.25">
      <c r="A136" s="18"/>
      <c r="B136" s="17" t="s">
        <v>11</v>
      </c>
      <c r="C136" s="4" t="s">
        <v>9</v>
      </c>
      <c r="D136" s="107">
        <v>3530</v>
      </c>
      <c r="E136" s="137">
        <v>0.5</v>
      </c>
      <c r="F136" s="169">
        <f t="shared" ref="F136" si="12">D136*E136</f>
        <v>1765</v>
      </c>
    </row>
    <row r="137" spans="1:7" ht="15.75" x14ac:dyDescent="0.25">
      <c r="A137" s="211" t="s">
        <v>35</v>
      </c>
      <c r="B137" s="204"/>
      <c r="C137" s="204"/>
      <c r="D137" s="204"/>
      <c r="E137" s="205"/>
      <c r="F137" s="173">
        <f>SUM(F131:F136)</f>
        <v>7765</v>
      </c>
    </row>
    <row r="138" spans="1:7" ht="20.25" x14ac:dyDescent="0.3">
      <c r="A138" s="47"/>
      <c r="B138" s="48"/>
      <c r="C138" s="48"/>
      <c r="D138" s="129"/>
      <c r="E138" s="161"/>
      <c r="F138" s="161"/>
    </row>
    <row r="139" spans="1:7" ht="20.25" x14ac:dyDescent="0.3">
      <c r="A139" s="49"/>
      <c r="B139" s="50" t="s">
        <v>14</v>
      </c>
      <c r="C139" s="50"/>
      <c r="D139" s="130"/>
      <c r="E139" s="162"/>
      <c r="F139" s="192"/>
    </row>
    <row r="140" spans="1:7" ht="20.25" customHeight="1" x14ac:dyDescent="0.3">
      <c r="A140" s="51"/>
      <c r="B140" s="206" t="s">
        <v>36</v>
      </c>
      <c r="C140" s="204"/>
      <c r="D140" s="204"/>
      <c r="E140" s="207"/>
      <c r="F140" s="193"/>
    </row>
    <row r="141" spans="1:7" ht="15.75" x14ac:dyDescent="0.25">
      <c r="A141" s="52"/>
      <c r="B141" s="208" t="s">
        <v>37</v>
      </c>
      <c r="C141" s="209"/>
      <c r="D141" s="209"/>
      <c r="E141" s="210"/>
      <c r="F141" s="194" t="s">
        <v>38</v>
      </c>
    </row>
    <row r="142" spans="1:7" ht="15.75" x14ac:dyDescent="0.25">
      <c r="A142" s="53" t="s">
        <v>42</v>
      </c>
      <c r="B142" s="54" t="s">
        <v>39</v>
      </c>
      <c r="C142" s="55"/>
      <c r="D142" s="131"/>
      <c r="E142" s="163"/>
      <c r="F142" s="197">
        <f>F15</f>
        <v>7339</v>
      </c>
    </row>
    <row r="143" spans="1:7" ht="15.75" x14ac:dyDescent="0.25">
      <c r="A143" s="53" t="s">
        <v>15</v>
      </c>
      <c r="B143" s="54" t="s">
        <v>16</v>
      </c>
      <c r="C143" s="55"/>
      <c r="D143" s="131"/>
      <c r="E143" s="163"/>
      <c r="F143" s="197">
        <f>F46</f>
        <v>127609.09999999999</v>
      </c>
    </row>
    <row r="144" spans="1:7" ht="15.75" x14ac:dyDescent="0.25">
      <c r="A144" s="53" t="s">
        <v>26</v>
      </c>
      <c r="B144" s="54" t="s">
        <v>27</v>
      </c>
      <c r="C144" s="55"/>
      <c r="D144" s="131"/>
      <c r="E144" s="163"/>
      <c r="F144" s="163">
        <f>F62</f>
        <v>40510</v>
      </c>
    </row>
    <row r="145" spans="1:6" ht="15.75" x14ac:dyDescent="0.25">
      <c r="A145" s="53" t="s">
        <v>31</v>
      </c>
      <c r="B145" s="54" t="s">
        <v>80</v>
      </c>
      <c r="C145" s="55"/>
      <c r="D145" s="131"/>
      <c r="E145" s="163"/>
      <c r="F145" s="163">
        <f>F66</f>
        <v>1600</v>
      </c>
    </row>
    <row r="146" spans="1:6" ht="15.75" x14ac:dyDescent="0.25">
      <c r="A146" s="53" t="s">
        <v>40</v>
      </c>
      <c r="B146" s="54" t="s">
        <v>89</v>
      </c>
      <c r="C146" s="55"/>
      <c r="D146" s="131"/>
      <c r="E146" s="163"/>
      <c r="F146" s="197">
        <f>F74</f>
        <v>8640</v>
      </c>
    </row>
    <row r="147" spans="1:6" ht="15.75" x14ac:dyDescent="0.25">
      <c r="A147" s="53" t="s">
        <v>33</v>
      </c>
      <c r="B147" s="54" t="s">
        <v>92</v>
      </c>
      <c r="C147" s="55"/>
      <c r="D147" s="132"/>
      <c r="E147" s="163"/>
      <c r="F147" s="197">
        <f>F128</f>
        <v>359739</v>
      </c>
    </row>
    <row r="148" spans="1:6" ht="15.75" x14ac:dyDescent="0.25">
      <c r="A148" s="53" t="s">
        <v>79</v>
      </c>
      <c r="B148" s="54" t="s">
        <v>34</v>
      </c>
      <c r="C148" s="55"/>
      <c r="D148" s="131"/>
      <c r="E148" s="163"/>
      <c r="F148" s="197">
        <f>F137</f>
        <v>7765</v>
      </c>
    </row>
    <row r="149" spans="1:6" ht="18.75" x14ac:dyDescent="0.25">
      <c r="A149" s="56"/>
      <c r="B149" s="198" t="s">
        <v>130</v>
      </c>
      <c r="C149" s="199"/>
      <c r="D149" s="199"/>
      <c r="E149" s="200"/>
      <c r="F149" s="195">
        <f>F142+F143+F144+F145+F146+F147+F148</f>
        <v>553202.1</v>
      </c>
    </row>
    <row r="150" spans="1:6" ht="18.75" x14ac:dyDescent="0.25">
      <c r="A150" s="56"/>
      <c r="B150" s="198" t="s">
        <v>131</v>
      </c>
      <c r="C150" s="199"/>
      <c r="D150" s="199"/>
      <c r="E150" s="200"/>
      <c r="F150" s="195">
        <f>F149*0.17</f>
        <v>94044.357000000004</v>
      </c>
    </row>
    <row r="151" spans="1:6" ht="18.75" x14ac:dyDescent="0.25">
      <c r="A151" s="56"/>
      <c r="B151" s="198" t="s">
        <v>41</v>
      </c>
      <c r="C151" s="199"/>
      <c r="D151" s="199"/>
      <c r="E151" s="200"/>
      <c r="F151" s="195">
        <f>F150+F149</f>
        <v>647246.45699999994</v>
      </c>
    </row>
    <row r="152" spans="1:6" x14ac:dyDescent="0.25">
      <c r="A152" s="57"/>
      <c r="B152" s="37"/>
      <c r="C152" s="58"/>
      <c r="D152" s="133"/>
      <c r="E152" s="164"/>
      <c r="F152" s="196"/>
    </row>
    <row r="153" spans="1:6" x14ac:dyDescent="0.25">
      <c r="A153" s="57"/>
      <c r="B153" s="37"/>
      <c r="C153" s="58"/>
      <c r="D153" s="133"/>
      <c r="E153" s="164"/>
      <c r="F153" s="196"/>
    </row>
    <row r="154" spans="1:6" x14ac:dyDescent="0.25">
      <c r="A154" s="57"/>
      <c r="B154" s="37"/>
      <c r="C154" s="58"/>
      <c r="D154" s="133"/>
      <c r="E154" s="164"/>
      <c r="F154" s="196"/>
    </row>
    <row r="155" spans="1:6" x14ac:dyDescent="0.25">
      <c r="A155" s="57"/>
      <c r="B155" s="37"/>
      <c r="C155" s="58"/>
      <c r="D155" s="133"/>
      <c r="E155" s="164"/>
      <c r="F155" s="196"/>
    </row>
    <row r="156" spans="1:6" x14ac:dyDescent="0.25">
      <c r="A156" s="57"/>
      <c r="B156" s="37"/>
      <c r="C156" s="58"/>
      <c r="D156" s="133"/>
      <c r="E156" s="164"/>
      <c r="F156" s="196"/>
    </row>
    <row r="157" spans="1:6" x14ac:dyDescent="0.25">
      <c r="A157" s="57"/>
      <c r="B157" s="37"/>
      <c r="C157" s="58"/>
      <c r="D157" s="133"/>
      <c r="E157" s="164"/>
      <c r="F157" s="196"/>
    </row>
    <row r="158" spans="1:6" x14ac:dyDescent="0.25">
      <c r="A158" s="57"/>
      <c r="B158" s="37"/>
      <c r="C158" s="58"/>
      <c r="D158" s="133"/>
      <c r="E158" s="164"/>
      <c r="F158" s="196"/>
    </row>
    <row r="159" spans="1:6" x14ac:dyDescent="0.25">
      <c r="A159" s="57"/>
      <c r="B159" s="37"/>
      <c r="C159" s="58"/>
      <c r="D159" s="133"/>
      <c r="E159" s="164"/>
      <c r="F159" s="196"/>
    </row>
    <row r="160" spans="1:6" x14ac:dyDescent="0.25">
      <c r="A160" s="57"/>
      <c r="B160" s="37"/>
      <c r="C160" s="58"/>
      <c r="D160" s="133"/>
      <c r="E160" s="164"/>
      <c r="F160" s="196"/>
    </row>
    <row r="161" spans="1:6" x14ac:dyDescent="0.25">
      <c r="A161" s="57"/>
      <c r="B161" s="37"/>
      <c r="C161" s="58"/>
      <c r="D161" s="133"/>
      <c r="E161" s="164"/>
      <c r="F161" s="196"/>
    </row>
    <row r="162" spans="1:6" x14ac:dyDescent="0.25">
      <c r="A162" s="57"/>
      <c r="B162" s="37"/>
      <c r="C162" s="58"/>
      <c r="D162" s="133"/>
      <c r="E162" s="164"/>
      <c r="F162" s="196"/>
    </row>
    <row r="163" spans="1:6" x14ac:dyDescent="0.25">
      <c r="A163" s="57"/>
      <c r="B163" s="37"/>
      <c r="C163" s="58"/>
      <c r="D163" s="133"/>
      <c r="E163" s="164"/>
      <c r="F163" s="196"/>
    </row>
    <row r="164" spans="1:6" x14ac:dyDescent="0.25">
      <c r="A164" s="57"/>
      <c r="B164" s="37"/>
      <c r="C164" s="58"/>
      <c r="D164" s="133"/>
      <c r="E164" s="164"/>
      <c r="F164" s="196"/>
    </row>
    <row r="165" spans="1:6" x14ac:dyDescent="0.25">
      <c r="A165" s="57"/>
      <c r="B165" s="37"/>
      <c r="C165" s="58"/>
      <c r="D165" s="133"/>
      <c r="E165" s="164"/>
      <c r="F165" s="196"/>
    </row>
    <row r="166" spans="1:6" x14ac:dyDescent="0.25">
      <c r="A166" s="57"/>
      <c r="B166" s="37"/>
      <c r="C166" s="58"/>
      <c r="D166" s="133"/>
      <c r="E166" s="164"/>
      <c r="F166" s="196"/>
    </row>
    <row r="167" spans="1:6" x14ac:dyDescent="0.25">
      <c r="A167" s="57"/>
      <c r="B167" s="37"/>
      <c r="C167" s="58"/>
      <c r="D167" s="133"/>
      <c r="E167" s="164"/>
      <c r="F167" s="196"/>
    </row>
    <row r="168" spans="1:6" x14ac:dyDescent="0.25">
      <c r="A168" s="59"/>
      <c r="B168" s="59"/>
      <c r="C168" s="59"/>
      <c r="D168" s="134"/>
      <c r="E168" s="165"/>
      <c r="F168" s="165"/>
    </row>
    <row r="169" spans="1:6" x14ac:dyDescent="0.25">
      <c r="A169" s="59"/>
      <c r="B169" s="59"/>
      <c r="C169" s="59"/>
      <c r="D169" s="134"/>
      <c r="E169" s="165"/>
      <c r="F169" s="165"/>
    </row>
    <row r="170" spans="1:6" x14ac:dyDescent="0.25">
      <c r="A170" s="59"/>
      <c r="B170" s="59"/>
      <c r="C170" s="59"/>
      <c r="D170" s="134"/>
      <c r="E170" s="165"/>
      <c r="F170" s="165"/>
    </row>
    <row r="171" spans="1:6" x14ac:dyDescent="0.25">
      <c r="A171" s="59"/>
      <c r="B171" s="59"/>
      <c r="C171" s="59"/>
      <c r="D171" s="134"/>
      <c r="E171" s="165"/>
      <c r="F171" s="165"/>
    </row>
    <row r="172" spans="1:6" x14ac:dyDescent="0.25">
      <c r="A172" s="59"/>
      <c r="B172" s="59"/>
      <c r="C172" s="59"/>
      <c r="D172" s="134"/>
      <c r="E172" s="165"/>
      <c r="F172" s="165"/>
    </row>
    <row r="173" spans="1:6" x14ac:dyDescent="0.25">
      <c r="A173" s="59"/>
      <c r="B173" s="59"/>
      <c r="C173" s="59"/>
      <c r="D173" s="134"/>
      <c r="E173" s="165"/>
      <c r="F173" s="165"/>
    </row>
    <row r="174" spans="1:6" x14ac:dyDescent="0.25">
      <c r="A174" s="59"/>
      <c r="B174" s="59"/>
      <c r="C174" s="59"/>
      <c r="D174" s="134"/>
      <c r="E174" s="165"/>
      <c r="F174" s="165"/>
    </row>
  </sheetData>
  <mergeCells count="14">
    <mergeCell ref="A66:E66"/>
    <mergeCell ref="B2:F2"/>
    <mergeCell ref="A15:E15"/>
    <mergeCell ref="B16:F16"/>
    <mergeCell ref="A46:E46"/>
    <mergeCell ref="A62:E62"/>
    <mergeCell ref="B150:E150"/>
    <mergeCell ref="B151:E151"/>
    <mergeCell ref="A128:E128"/>
    <mergeCell ref="A74:E74"/>
    <mergeCell ref="B140:E140"/>
    <mergeCell ref="B141:E141"/>
    <mergeCell ref="B149:E149"/>
    <mergeCell ref="A137:E137"/>
  </mergeCells>
  <pageMargins left="0.70866141732283472" right="0.70866141732283472" top="0.98425196850393704" bottom="0.74803149606299213" header="0.31496062992125984" footer="0.31496062992125984"/>
  <pageSetup paperSize="9" fitToWidth="9" fitToHeight="0" orientation="portrait" r:id="rId1"/>
  <headerFooter>
    <oddHeader>&amp;C&amp;F</oddHeader>
    <oddFooter>&amp;CStranica &amp;P&amp;RPREDMJER RAKITNO  CV2 VRPOLJE</oddFooter>
  </headerFooter>
  <rowBreaks count="8" manualBreakCount="8">
    <brk id="12" max="5" man="1"/>
    <brk id="24" max="5" man="1"/>
    <brk id="34" max="5" man="1"/>
    <brk id="46" max="5" man="1"/>
    <brk id="58" max="5" man="1"/>
    <brk id="74" max="5" man="1"/>
    <brk id="110" max="5" man="1"/>
    <brk id="128"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List1</vt:lpstr>
      <vt:lpstr>List2</vt:lpstr>
      <vt:lpstr>List3</vt:lpstr>
      <vt:lpstr>List1!Print_Area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ZZV</dc:creator>
  <cp:lastModifiedBy>Korisnik</cp:lastModifiedBy>
  <cp:lastPrinted>2023-04-05T10:19:25Z</cp:lastPrinted>
  <dcterms:created xsi:type="dcterms:W3CDTF">2016-08-01T11:09:48Z</dcterms:created>
  <dcterms:modified xsi:type="dcterms:W3CDTF">2023-11-07T10:16:22Z</dcterms:modified>
</cp:coreProperties>
</file>